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CHANET Facility\15 . Chantiers\Ministere de la justice\CPH Besancon\Marché travaux\Pièces écrites V3\"/>
    </mc:Choice>
  </mc:AlternateContent>
  <xr:revisionPtr revIDLastSave="0" documentId="13_ncr:1_{1FEE8B65-EBB6-4648-925C-AFC0DB2D40DB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externalReferences>
    <externalReference r:id="rId7"/>
  </externalReference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8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57" i="2" l="1"/>
  <c r="J35" i="2"/>
  <c r="J75" i="2" l="1"/>
  <c r="J63" i="2" l="1"/>
  <c r="J60" i="2"/>
  <c r="J72" i="2"/>
  <c r="J69" i="2"/>
  <c r="J66" i="2"/>
  <c r="J41" i="2"/>
  <c r="J38" i="2"/>
  <c r="J32" i="2"/>
  <c r="J29" i="2"/>
  <c r="J51" i="2"/>
  <c r="J23" i="2"/>
  <c r="J11" i="2"/>
  <c r="J8" i="2"/>
  <c r="J54" i="2"/>
  <c r="J26" i="2"/>
  <c r="J20" i="2"/>
  <c r="F54" i="6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F80" i="2" l="1"/>
  <c r="F47" i="2"/>
  <c r="F17" i="2"/>
  <c r="AA1" i="3"/>
  <c r="AA37" i="3" s="1"/>
  <c r="F84" i="2" l="1"/>
  <c r="F85" i="2" s="1"/>
  <c r="F86" i="2" s="1"/>
  <c r="AA33" i="3"/>
  <c r="AA3" i="3"/>
  <c r="AA4" i="3" s="1"/>
  <c r="AA5" i="3" s="1"/>
  <c r="AA27" i="3" l="1"/>
  <c r="AA42" i="3"/>
  <c r="AA12" i="3"/>
  <c r="AA7" i="3" s="1"/>
  <c r="AA43" i="3" s="1"/>
  <c r="AA18" i="3"/>
  <c r="AA10" i="3" s="1"/>
  <c r="AA32" i="3"/>
  <c r="AA15" i="3"/>
  <c r="AA6" i="3"/>
  <c r="AA13" i="3" l="1"/>
  <c r="AA14" i="3" s="1"/>
  <c r="AA23" i="3"/>
  <c r="AA24" i="3"/>
  <c r="AA19" i="3"/>
  <c r="AA95" i="3" s="1"/>
  <c r="AA91" i="3" s="1"/>
  <c r="AA51" i="3"/>
  <c r="AA46" i="3"/>
  <c r="AA29" i="3"/>
  <c r="AA28" i="3"/>
  <c r="AA9" i="3"/>
  <c r="AA16" i="3"/>
  <c r="AA17" i="3" s="1"/>
  <c r="AA38" i="3"/>
  <c r="AA11" i="3"/>
  <c r="AA21" i="3"/>
  <c r="AA22" i="3" s="1"/>
  <c r="AA41" i="3"/>
  <c r="AA50" i="3"/>
  <c r="AA34" i="3"/>
  <c r="AA65" i="3" l="1"/>
  <c r="AA57" i="3" s="1"/>
  <c r="AA45" i="3" s="1"/>
  <c r="AA26" i="3" s="1"/>
  <c r="AA93" i="3"/>
  <c r="AA89" i="3" s="1"/>
  <c r="AA85" i="3" s="1"/>
  <c r="AA80" i="3" s="1"/>
  <c r="AA72" i="3" s="1"/>
  <c r="AA64" i="3" s="1"/>
  <c r="AA56" i="3" s="1"/>
  <c r="AA44" i="3" s="1"/>
  <c r="AA73" i="3"/>
  <c r="AA20" i="3"/>
  <c r="AA69" i="3" s="1"/>
  <c r="AA61" i="3" s="1"/>
  <c r="AA53" i="3" s="1"/>
  <c r="AA36" i="3" s="1"/>
  <c r="AA35" i="3"/>
  <c r="AA87" i="3"/>
  <c r="AA83" i="3" s="1"/>
  <c r="AA76" i="3" s="1"/>
  <c r="AA68" i="3" s="1"/>
  <c r="AA60" i="3" s="1"/>
  <c r="AA52" i="3" s="1"/>
  <c r="AA94" i="3"/>
  <c r="AA90" i="3" s="1"/>
  <c r="AA82" i="3"/>
  <c r="AA75" i="3"/>
  <c r="AA67" i="3" s="1"/>
  <c r="AA59" i="3" s="1"/>
  <c r="AA49" i="3" s="1"/>
  <c r="AA31" i="3" s="1"/>
  <c r="AA96" i="3"/>
  <c r="AA92" i="3" s="1"/>
  <c r="AA39" i="3" s="1"/>
  <c r="AA71" i="3"/>
  <c r="AA63" i="3" s="1"/>
  <c r="AA55" i="3" s="1"/>
  <c r="AA40" i="3" s="1"/>
  <c r="AA79" i="3"/>
  <c r="AA47" i="3"/>
  <c r="AA25" i="3" l="1"/>
  <c r="AA77" i="3"/>
  <c r="AA30" i="3"/>
  <c r="AA86" i="3"/>
  <c r="AA81" i="3" s="1"/>
  <c r="AA74" i="3" s="1"/>
  <c r="AA66" i="3" s="1"/>
  <c r="AA58" i="3" s="1"/>
  <c r="AA48" i="3" s="1"/>
  <c r="AA88" i="3"/>
  <c r="AA84" i="3" s="1"/>
  <c r="AA78" i="3" s="1"/>
  <c r="AA70" i="3" s="1"/>
  <c r="AA62" i="3" s="1"/>
  <c r="AA54" i="3" s="1"/>
  <c r="AA98" i="3" l="1"/>
  <c r="AA2" i="3" s="1"/>
</calcChain>
</file>

<file path=xl/sharedStrings.xml><?xml version="1.0" encoding="utf-8"?>
<sst xmlns="http://schemas.openxmlformats.org/spreadsheetml/2006/main" count="268" uniqueCount="169">
  <si>
    <t>Dossier</t>
  </si>
  <si>
    <t>Date</t>
  </si>
  <si>
    <t>Phase</t>
  </si>
  <si>
    <t>Indice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</si>
  <si>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</si>
  <si>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</si>
  <si>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</si>
  <si>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</si>
  <si>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</si>
  <si>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</si>
  <si>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</si>
  <si>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</si>
  <si>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</si>
  <si>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</si>
  <si>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Niveau</t>
  </si>
  <si>
    <t>Code</t>
  </si>
  <si>
    <t>Désignation</t>
  </si>
  <si>
    <t>Qté</t>
  </si>
  <si>
    <t>Qté
Entr.</t>
  </si>
  <si>
    <t>P.U. HT</t>
  </si>
  <si>
    <t>P.T. HT</t>
  </si>
  <si>
    <t>Lot n°2</t>
  </si>
  <si>
    <t>PLATRERIE - PEINTURE - FAUX-PLAFOND</t>
  </si>
  <si>
    <t>Description des ouvrages</t>
  </si>
  <si>
    <t>9.UMOD</t>
  </si>
  <si>
    <t>9.L</t>
  </si>
  <si>
    <t>5.&amp;</t>
  </si>
  <si>
    <t>Total H.T. :</t>
  </si>
  <si>
    <t>Total T.V.A. (20%) :</t>
  </si>
  <si>
    <t>Total T.T.C. :</t>
  </si>
  <si>
    <t>Mode de métré : A l'unité</t>
  </si>
  <si>
    <t>Unité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</si>
  <si>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</si>
  <si>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</si>
  <si>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</si>
  <si>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</si>
  <si>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</si>
  <si>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</si>
  <si>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</si>
  <si>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</si>
  <si>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</si>
  <si>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</si>
  <si>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</si>
  <si>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</si>
  <si>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</si>
  <si>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</si>
  <si>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</si>
  <si>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</si>
  <si>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</si>
  <si>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</si>
  <si>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</si>
  <si>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</si>
  <si>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</si>
  <si>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</si>
  <si>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</si>
  <si>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</si>
  <si>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</si>
  <si>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</si>
  <si>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</si>
  <si>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</si>
  <si>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</si>
  <si>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</si>
  <si>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</si>
  <si>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</si>
  <si>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AMENAGEMENT D'UNE SALLE D'AUDIENCE</t>
  </si>
  <si>
    <t>2022-0615</t>
  </si>
  <si>
    <t>13/09/2023</t>
  </si>
  <si>
    <t>DCE</t>
  </si>
  <si>
    <t>2 place de Verdun</t>
  </si>
  <si>
    <t>38000 GRENOBLE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</si>
  <si>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</si>
  <si>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</si>
  <si>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</si>
  <si>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</si>
  <si>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</si>
  <si>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</si>
  <si>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</si>
  <si>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</si>
  <si>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</si>
  <si>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</si>
  <si>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</si>
  <si>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</si>
  <si>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</si>
  <si>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</si>
  <si>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</si>
  <si>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</si>
  <si>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</si>
  <si>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</si>
  <si>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</si>
  <si>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</si>
  <si>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</si>
  <si>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</si>
  <si>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</si>
  <si>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</si>
  <si>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</si>
  <si>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</si>
  <si>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</si>
  <si>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</si>
  <si>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</si>
  <si>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</si>
  <si>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</si>
  <si>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</si>
  <si>
    <t xml:space="preserve">MAITRE D'OUVRAGE
Ministère de la justice
DIRSG Grand Centre
Département immobilier de DIJON
</t>
  </si>
  <si>
    <t>MAITRE D'OEUVRE : 
    DECHANET Facility
    85 Rue Berbisey
    21000 DIJON</t>
  </si>
  <si>
    <t>Mode de métré : Au Forfait</t>
  </si>
  <si>
    <t>Ft</t>
  </si>
  <si>
    <t>2.A</t>
  </si>
  <si>
    <t>2.A.1</t>
  </si>
  <si>
    <t>ELECTRICITE - Courant Fort</t>
  </si>
  <si>
    <t>ELECTRICITE - Courant Faible</t>
  </si>
  <si>
    <t>Electricité - Courant Fort</t>
  </si>
  <si>
    <t>Electricité - Courant Faible</t>
  </si>
  <si>
    <t>2.A.2</t>
  </si>
  <si>
    <r>
      <rPr>
        <b/>
        <sz val="14"/>
        <color theme="1"/>
        <rFont val="Arial"/>
        <family val="2"/>
      </rPr>
      <t>Conseil de Prud'hommes BESANCON</t>
    </r>
    <r>
      <rPr>
        <sz val="14"/>
        <color theme="1"/>
        <rFont val="Arial"/>
        <family val="2"/>
      </rPr>
      <t xml:space="preserve">
Mise en accessibilité
</t>
    </r>
  </si>
  <si>
    <t>1 Ter, rue Delavelle – 25000 BESANCON</t>
  </si>
  <si>
    <t>Access_CPH</t>
  </si>
  <si>
    <t>ELECTRICITE</t>
  </si>
  <si>
    <t>Genéralités</t>
  </si>
  <si>
    <t>Neutralisation des installations électriques de la zone concernée par nos travaux et consignation des réseaux</t>
  </si>
  <si>
    <t>Localisation : Général</t>
  </si>
  <si>
    <t>Dépose et évacuation des installations existantes non conservées</t>
  </si>
  <si>
    <t>Localisation : Entrée principale</t>
  </si>
  <si>
    <t>Localisation : Cheminement PMR</t>
  </si>
  <si>
    <t>Création d'un éclairage Cheminement extérieur</t>
  </si>
  <si>
    <t>Création d'un éclairage Entrée principale</t>
  </si>
  <si>
    <t>Fourniture et mise en œuvre d'un visiophone de contrôle d'accès Entrée PMR</t>
  </si>
  <si>
    <t>Localisation : Entrée PMR</t>
  </si>
  <si>
    <t>Localisation : Circulations horizontales</t>
  </si>
  <si>
    <t>Remplacement éclairage spot plafond</t>
  </si>
  <si>
    <t>Remplacement dalle 60x60 plafond</t>
  </si>
  <si>
    <t>Remplacement hublot mural</t>
  </si>
  <si>
    <t>Localisation : Escaliers</t>
  </si>
  <si>
    <t>Localisation : Sanitaires</t>
  </si>
  <si>
    <t>Création de deux prises de courants Sanitaires</t>
  </si>
  <si>
    <t>Fourniture et mise en œuvre d'un système d'ouverture Urgence conforme SSI</t>
  </si>
  <si>
    <t>Localisation : Entrée R+1 et R+2</t>
  </si>
  <si>
    <t>Création d'un éclairage automatique des Sanitaires</t>
  </si>
  <si>
    <t>Fourniture et mise en œuvre d'un poste intérieur ''Maitre''</t>
  </si>
  <si>
    <t>[ OPTION ]Fourniture et mise en œuvre d'un poste intérieur ''Esclave''</t>
  </si>
  <si>
    <t xml:space="preserve">Localisation : Entrée R+1 </t>
  </si>
  <si>
    <t>Fourniture et mise en œuvre d'une gache électrique normalement fermée sur la porte PMR, y compris bouton de sortie</t>
  </si>
  <si>
    <t>Raccordement de l'ensemble contrôle d'accès y compris mise en fonctionnement</t>
  </si>
  <si>
    <t>Localisation : Sanitaire</t>
  </si>
  <si>
    <t>Fourniture et mise en œuvre d'un système d'alarme d'isolement PMR</t>
  </si>
  <si>
    <t>Généralités</t>
  </si>
  <si>
    <t>2.B.1</t>
  </si>
  <si>
    <t>2.B.2</t>
  </si>
  <si>
    <t>2.B.3</t>
  </si>
  <si>
    <t>2.B.4</t>
  </si>
  <si>
    <t>2.B.5</t>
  </si>
  <si>
    <t>2.B.6</t>
  </si>
  <si>
    <t>2.B.7</t>
  </si>
  <si>
    <t>2.C</t>
  </si>
  <si>
    <t>2.C.1</t>
  </si>
  <si>
    <t>2.C.2</t>
  </si>
  <si>
    <t>2.C.3</t>
  </si>
  <si>
    <t>2.C.4</t>
  </si>
  <si>
    <t>2.C.5</t>
  </si>
  <si>
    <t>2.C.6</t>
  </si>
  <si>
    <t>2.C.7</t>
  </si>
  <si>
    <t>2.C.8</t>
  </si>
  <si>
    <t>Total du lot ELECTRICITE</t>
  </si>
  <si>
    <t>Modification de la commande d’éclairage par un système à détection</t>
  </si>
  <si>
    <t>2.B.8</t>
  </si>
  <si>
    <t>Système d'Accès R+1 - Intégration et Unification</t>
  </si>
  <si>
    <t>Localisation : Entrée CPH R+1</t>
  </si>
  <si>
    <t>[OPTION] Système d'Accès R+2 - Mise à Niveau et Gestion Unifiée</t>
  </si>
  <si>
    <t>Localisation : Entrée Aide aux victimes R+2</t>
  </si>
  <si>
    <t>2.C.9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</si>
</sst>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6" xfId="0" applyFont="1" applyBorder="1" applyAlignment="1">
      <alignment horizontal="right" vertical="top" wrapText="1"/>
    </xf>
    <xf numFmtId="4" fontId="11" fillId="0" borderId="6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6" xfId="0" applyNumberFormat="1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6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0" xfId="0"/>
    <xf numFmtId="164" fontId="9" fillId="0" borderId="5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164" fontId="9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0" fillId="0" borderId="0" xfId="0"/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/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0" xfId="0"/>
    <xf numFmtId="0" fontId="1" fillId="0" borderId="1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0" xfId="0"/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164" fontId="9" fillId="0" borderId="8" xfId="0" applyNumberFormat="1" applyFont="1" applyBorder="1" applyAlignment="1">
      <alignment horizontal="right" vertical="top" wrapText="1"/>
    </xf>
    <xf numFmtId="164" fontId="9" fillId="0" borderId="9" xfId="0" applyNumberFormat="1" applyFont="1" applyBorder="1" applyAlignment="1">
      <alignment horizontal="right"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49</xdr:row>
      <xdr:rowOff>28575</xdr:rowOff>
    </xdr:from>
    <xdr:to>
      <xdr:col>4</xdr:col>
      <xdr:colOff>922337</xdr:colOff>
      <xdr:row>54</xdr:row>
      <xdr:rowOff>80702</xdr:rowOff>
    </xdr:to>
    <xdr:pic>
      <xdr:nvPicPr>
        <xdr:cNvPr id="3" name="Picture 2" descr="{f074f572-8fed-4c07-b4b5-2579a864b905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629275"/>
          <a:ext cx="889000" cy="623627"/>
        </a:xfrm>
        <a:prstGeom prst="rect">
          <a:avLst/>
        </a:prstGeom>
      </xdr:spPr>
    </xdr:pic>
    <xdr:clientData/>
  </xdr:twoCellAnchor>
  <xdr:twoCellAnchor>
    <xdr:from>
      <xdr:col>4</xdr:col>
      <xdr:colOff>52388</xdr:colOff>
      <xdr:row>69</xdr:row>
      <xdr:rowOff>42863</xdr:rowOff>
    </xdr:from>
    <xdr:to>
      <xdr:col>7</xdr:col>
      <xdr:colOff>881063</xdr:colOff>
      <xdr:row>75</xdr:row>
      <xdr:rowOff>71438</xdr:rowOff>
    </xdr:to>
    <xdr:sp macro="" textlink="Paramètres!C3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119438" y="7929563"/>
          <a:ext cx="3603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endParaRPr lang="en-US" sz="1400" b="1">
            <a:latin typeface="Arial"/>
            <a:cs typeface="Arial"/>
          </a:endParaRPr>
        </a:p>
        <a:p>
          <a:r>
            <a:rPr lang="en-US" sz="1400" b="1">
              <a:latin typeface="Arial"/>
              <a:cs typeface="Arial"/>
            </a:rPr>
            <a:t>DPGF</a:t>
          </a:r>
        </a:p>
        <a:p>
          <a:endParaRPr lang="en-US" sz="1400" b="1">
            <a:latin typeface="Arial"/>
            <a:cs typeface="Arial"/>
          </a:endParaRPr>
        </a:p>
      </xdr:txBody>
    </xdr:sp>
    <xdr:clientData/>
  </xdr:twoCellAnchor>
  <xdr:twoCellAnchor editAs="oneCell">
    <xdr:from>
      <xdr:col>4</xdr:col>
      <xdr:colOff>93673</xdr:colOff>
      <xdr:row>49</xdr:row>
      <xdr:rowOff>28575</xdr:rowOff>
    </xdr:from>
    <xdr:to>
      <xdr:col>4</xdr:col>
      <xdr:colOff>862001</xdr:colOff>
      <xdr:row>54</xdr:row>
      <xdr:rowOff>80702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6A89F64D-B112-44BE-97BB-0D96CB2D4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0723" y="5629275"/>
          <a:ext cx="768328" cy="623627"/>
        </a:xfrm>
        <a:prstGeom prst="rect">
          <a:avLst/>
        </a:prstGeom>
      </xdr:spPr>
    </xdr:pic>
    <xdr:clientData/>
  </xdr:twoCellAnchor>
  <xdr:twoCellAnchor editAs="oneCell">
    <xdr:from>
      <xdr:col>1</xdr:col>
      <xdr:colOff>108156</xdr:colOff>
      <xdr:row>76</xdr:row>
      <xdr:rowOff>101600</xdr:rowOff>
    </xdr:from>
    <xdr:to>
      <xdr:col>1</xdr:col>
      <xdr:colOff>662410</xdr:colOff>
      <xdr:row>81</xdr:row>
      <xdr:rowOff>74091</xdr:rowOff>
    </xdr:to>
    <xdr:pic>
      <xdr:nvPicPr>
        <xdr:cNvPr id="11" name="Picture 5">
          <a:extLst>
            <a:ext uri="{FF2B5EF4-FFF2-40B4-BE49-F238E27FC236}">
              <a16:creationId xmlns:a16="http://schemas.microsoft.com/office/drawing/2014/main" id="{8AB4AA1A-D62B-4347-8756-D6ED11034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0856" y="8788400"/>
          <a:ext cx="554254" cy="543991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49</xdr:row>
      <xdr:rowOff>28575</xdr:rowOff>
    </xdr:from>
    <xdr:to>
      <xdr:col>4</xdr:col>
      <xdr:colOff>922337</xdr:colOff>
      <xdr:row>54</xdr:row>
      <xdr:rowOff>80702</xdr:rowOff>
    </xdr:to>
    <xdr:pic>
      <xdr:nvPicPr>
        <xdr:cNvPr id="10" name="Picture 2" descr="{f074f572-8fed-4c07-b4b5-2579a864b905}">
          <a:extLst>
            <a:ext uri="{FF2B5EF4-FFF2-40B4-BE49-F238E27FC236}">
              <a16:creationId xmlns:a16="http://schemas.microsoft.com/office/drawing/2014/main" id="{506C4CD8-1E63-4491-B750-3BDE97950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00388" y="5629275"/>
          <a:ext cx="888999" cy="623627"/>
        </a:xfrm>
        <a:prstGeom prst="rect">
          <a:avLst/>
        </a:prstGeom>
      </xdr:spPr>
    </xdr:pic>
    <xdr:clientData/>
  </xdr:twoCellAnchor>
  <xdr:twoCellAnchor>
    <xdr:from>
      <xdr:col>4</xdr:col>
      <xdr:colOff>52388</xdr:colOff>
      <xdr:row>69</xdr:row>
      <xdr:rowOff>42863</xdr:rowOff>
    </xdr:from>
    <xdr:to>
      <xdr:col>7</xdr:col>
      <xdr:colOff>881063</xdr:colOff>
      <xdr:row>75</xdr:row>
      <xdr:rowOff>71438</xdr:rowOff>
    </xdr:to>
    <xdr:sp macro="" textlink="[1]Paramètres!C3">
      <xdr:nvSpPr>
        <xdr:cNvPr id="12" name="TextBox 6">
          <a:extLst>
            <a:ext uri="{FF2B5EF4-FFF2-40B4-BE49-F238E27FC236}">
              <a16:creationId xmlns:a16="http://schemas.microsoft.com/office/drawing/2014/main" id="{C2D96932-BE35-4ABB-A285-541D78A436FB}"/>
            </a:ext>
          </a:extLst>
        </xdr:cNvPr>
        <xdr:cNvSpPr txBox="1"/>
      </xdr:nvSpPr>
      <xdr:spPr>
        <a:xfrm>
          <a:off x="3119438" y="7929563"/>
          <a:ext cx="3603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endParaRPr lang="en-US" sz="1400" b="1">
            <a:latin typeface="Arial"/>
            <a:cs typeface="Arial"/>
          </a:endParaRPr>
        </a:p>
        <a:p>
          <a:r>
            <a:rPr lang="en-US" sz="1400" b="1">
              <a:latin typeface="Arial"/>
              <a:cs typeface="Arial"/>
            </a:rPr>
            <a:t>DPGF</a:t>
          </a:r>
        </a:p>
        <a:p>
          <a:endParaRPr lang="en-US" sz="1400" b="1">
            <a:latin typeface="Arial"/>
            <a:cs typeface="Arial"/>
          </a:endParaRPr>
        </a:p>
      </xdr:txBody>
    </xdr:sp>
    <xdr:clientData/>
  </xdr:twoCellAnchor>
  <xdr:twoCellAnchor editAs="oneCell">
    <xdr:from>
      <xdr:col>4</xdr:col>
      <xdr:colOff>422731</xdr:colOff>
      <xdr:row>26</xdr:row>
      <xdr:rowOff>12359</xdr:rowOff>
    </xdr:from>
    <xdr:to>
      <xdr:col>7</xdr:col>
      <xdr:colOff>578657</xdr:colOff>
      <xdr:row>41</xdr:row>
      <xdr:rowOff>62784</xdr:rowOff>
    </xdr:to>
    <xdr:pic>
      <xdr:nvPicPr>
        <xdr:cNvPr id="13" name="Picture 1">
          <a:extLst>
            <a:ext uri="{FF2B5EF4-FFF2-40B4-BE49-F238E27FC236}">
              <a16:creationId xmlns:a16="http://schemas.microsoft.com/office/drawing/2014/main" id="{88918C96-9A1E-46C8-87B4-4DD5638700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489781" y="2984159"/>
          <a:ext cx="2930876" cy="1764925"/>
        </a:xfrm>
        <a:prstGeom prst="rect">
          <a:avLst/>
        </a:prstGeom>
      </xdr:spPr>
    </xdr:pic>
    <xdr:clientData/>
  </xdr:twoCellAnchor>
  <xdr:twoCellAnchor editAs="oneCell">
    <xdr:from>
      <xdr:col>4</xdr:col>
      <xdr:colOff>93673</xdr:colOff>
      <xdr:row>49</xdr:row>
      <xdr:rowOff>28575</xdr:rowOff>
    </xdr:from>
    <xdr:to>
      <xdr:col>4</xdr:col>
      <xdr:colOff>862001</xdr:colOff>
      <xdr:row>54</xdr:row>
      <xdr:rowOff>80702</xdr:rowOff>
    </xdr:to>
    <xdr:pic>
      <xdr:nvPicPr>
        <xdr:cNvPr id="14" name="Picture 2">
          <a:extLst>
            <a:ext uri="{FF2B5EF4-FFF2-40B4-BE49-F238E27FC236}">
              <a16:creationId xmlns:a16="http://schemas.microsoft.com/office/drawing/2014/main" id="{1E81C52B-DE36-442B-9D70-B6046745D0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0723" y="5629275"/>
          <a:ext cx="768328" cy="623627"/>
        </a:xfrm>
        <a:prstGeom prst="rect">
          <a:avLst/>
        </a:prstGeom>
      </xdr:spPr>
    </xdr:pic>
    <xdr:clientData/>
  </xdr:twoCellAnchor>
  <xdr:twoCellAnchor editAs="oneCell">
    <xdr:from>
      <xdr:col>1</xdr:col>
      <xdr:colOff>108156</xdr:colOff>
      <xdr:row>76</xdr:row>
      <xdr:rowOff>101600</xdr:rowOff>
    </xdr:from>
    <xdr:to>
      <xdr:col>1</xdr:col>
      <xdr:colOff>662410</xdr:colOff>
      <xdr:row>81</xdr:row>
      <xdr:rowOff>74091</xdr:rowOff>
    </xdr:to>
    <xdr:pic>
      <xdr:nvPicPr>
        <xdr:cNvPr id="15" name="Picture 5">
          <a:extLst>
            <a:ext uri="{FF2B5EF4-FFF2-40B4-BE49-F238E27FC236}">
              <a16:creationId xmlns:a16="http://schemas.microsoft.com/office/drawing/2014/main" id="{62D3E6E3-6D24-4D25-BC12-DBF1ADB01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0856" y="8788400"/>
          <a:ext cx="554254" cy="54399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CHANET%20Facility/15%20.%20Chantiers/Ministere%20de%20la%20justice/CPH%20Besancon/March&#233;%20travaux/Pi&#232;ces%20&#233;crites/DPGF%20Lot%20n&#176;1%20-%20PLATRERIE%20-%20PEINTURE%20-%20REVETEMENT%20DE%20S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DPGF"/>
      <sheetName val="Paramètres"/>
      <sheetName val="Version"/>
      <sheetName val="Coordonnées Entreprise"/>
      <sheetName val="Prestations supplémentair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T86"/>
  <sheetViews>
    <sheetView showGridLines="0" tabSelected="1" workbookViewId="0">
      <selection activeCell="N46" sqref="N46"/>
    </sheetView>
  </sheetViews>
  <sheetFormatPr baseColWidth="10" defaultColWidth="8.7265625" defaultRowHeight="9" customHeight="1" x14ac:dyDescent="0.35"/>
  <cols>
    <col min="1" max="1" width="0.1796875" style="55" customWidth="1"/>
    <col min="2" max="2" width="10.1796875" style="55" customWidth="1"/>
    <col min="3" max="3" width="31.26953125" style="55" customWidth="1"/>
    <col min="4" max="4" width="2.26953125" style="55" customWidth="1"/>
    <col min="5" max="5" width="14.453125" style="55" customWidth="1"/>
    <col min="6" max="6" width="12.81640625" style="55" customWidth="1"/>
    <col min="7" max="7" width="12.453125" style="55" customWidth="1"/>
    <col min="8" max="8" width="14.54296875" style="55" customWidth="1"/>
    <col min="9" max="9" width="2.1796875" style="55" customWidth="1"/>
    <col min="10" max="69" width="10.7265625" style="55" customWidth="1"/>
    <col min="70" max="16384" width="8.7265625" style="55"/>
  </cols>
  <sheetData>
    <row r="1" spans="2:9" ht="9" customHeight="1" x14ac:dyDescent="0.35">
      <c r="B1" s="1"/>
      <c r="C1" s="2"/>
      <c r="D1" s="56"/>
      <c r="E1" s="56"/>
      <c r="F1" s="56"/>
      <c r="G1" s="56"/>
      <c r="H1" s="56"/>
      <c r="I1" s="3"/>
    </row>
    <row r="2" spans="2:9" ht="9" customHeight="1" x14ac:dyDescent="0.35">
      <c r="B2" s="53"/>
      <c r="C2" s="52"/>
      <c r="D2" s="51"/>
      <c r="E2" s="73"/>
      <c r="F2" s="73"/>
      <c r="G2" s="73"/>
      <c r="H2" s="73"/>
      <c r="I2" s="54"/>
    </row>
    <row r="3" spans="2:9" ht="9" customHeight="1" x14ac:dyDescent="0.35">
      <c r="B3" s="53"/>
      <c r="C3" s="52"/>
      <c r="D3" s="51"/>
      <c r="E3" s="73"/>
      <c r="F3" s="73"/>
      <c r="G3" s="73"/>
      <c r="H3" s="73"/>
      <c r="I3" s="54"/>
    </row>
    <row r="4" spans="2:9" ht="9" customHeight="1" x14ac:dyDescent="0.35">
      <c r="B4" s="53"/>
      <c r="C4" s="52"/>
      <c r="D4" s="51"/>
      <c r="E4" s="73"/>
      <c r="F4" s="73"/>
      <c r="G4" s="73"/>
      <c r="H4" s="73"/>
      <c r="I4" s="54"/>
    </row>
    <row r="5" spans="2:9" ht="9" customHeight="1" x14ac:dyDescent="0.35">
      <c r="B5" s="53"/>
      <c r="C5" s="52"/>
      <c r="D5" s="51"/>
      <c r="E5" s="73"/>
      <c r="F5" s="73"/>
      <c r="G5" s="73"/>
      <c r="H5" s="73"/>
      <c r="I5" s="54"/>
    </row>
    <row r="6" spans="2:9" ht="9" customHeight="1" x14ac:dyDescent="0.35">
      <c r="B6" s="53"/>
      <c r="C6" s="52"/>
      <c r="D6" s="51"/>
      <c r="E6" s="73"/>
      <c r="F6" s="73"/>
      <c r="G6" s="73"/>
      <c r="H6" s="73"/>
      <c r="I6" s="54"/>
    </row>
    <row r="7" spans="2:9" ht="9" customHeight="1" x14ac:dyDescent="0.35">
      <c r="B7" s="53"/>
      <c r="C7" s="52"/>
      <c r="D7" s="51"/>
      <c r="E7" s="73"/>
      <c r="F7" s="73"/>
      <c r="G7" s="73"/>
      <c r="H7" s="73"/>
      <c r="I7" s="54"/>
    </row>
    <row r="8" spans="2:9" ht="9" customHeight="1" x14ac:dyDescent="0.35">
      <c r="B8" s="53"/>
      <c r="C8" s="52"/>
      <c r="D8" s="51"/>
      <c r="E8" s="73"/>
      <c r="F8" s="73"/>
      <c r="G8" s="73"/>
      <c r="H8" s="73"/>
      <c r="I8" s="54"/>
    </row>
    <row r="9" spans="2:9" ht="9" customHeight="1" x14ac:dyDescent="0.35">
      <c r="B9" s="53"/>
      <c r="C9" s="52"/>
      <c r="D9" s="51"/>
      <c r="E9" s="73"/>
      <c r="F9" s="73"/>
      <c r="G9" s="73"/>
      <c r="H9" s="73"/>
      <c r="I9" s="54"/>
    </row>
    <row r="10" spans="2:9" ht="9" customHeight="1" x14ac:dyDescent="0.35">
      <c r="B10" s="53"/>
      <c r="C10" s="52"/>
      <c r="D10" s="51"/>
      <c r="E10" s="73"/>
      <c r="F10" s="73"/>
      <c r="G10" s="73"/>
      <c r="H10" s="73"/>
      <c r="I10" s="54"/>
    </row>
    <row r="11" spans="2:9" ht="9" customHeight="1" x14ac:dyDescent="0.35">
      <c r="B11" s="53"/>
      <c r="C11" s="52"/>
      <c r="D11" s="51"/>
      <c r="E11" s="74" t="s">
        <v>113</v>
      </c>
      <c r="F11" s="74"/>
      <c r="G11" s="74"/>
      <c r="H11" s="74"/>
      <c r="I11" s="54"/>
    </row>
    <row r="12" spans="2:9" ht="9" customHeight="1" x14ac:dyDescent="0.35">
      <c r="B12" s="53"/>
      <c r="C12" s="52"/>
      <c r="D12" s="51"/>
      <c r="E12" s="74"/>
      <c r="F12" s="74"/>
      <c r="G12" s="74"/>
      <c r="H12" s="74"/>
      <c r="I12" s="54"/>
    </row>
    <row r="13" spans="2:9" ht="9" customHeight="1" x14ac:dyDescent="0.35">
      <c r="B13" s="53"/>
      <c r="C13" s="52"/>
      <c r="D13" s="51"/>
      <c r="E13" s="74"/>
      <c r="F13" s="74"/>
      <c r="G13" s="74"/>
      <c r="H13" s="74"/>
      <c r="I13" s="54"/>
    </row>
    <row r="14" spans="2:9" ht="9" customHeight="1" x14ac:dyDescent="0.35">
      <c r="B14" s="53"/>
      <c r="C14" s="52"/>
      <c r="D14" s="51"/>
      <c r="E14" s="74"/>
      <c r="F14" s="74"/>
      <c r="G14" s="74"/>
      <c r="H14" s="74"/>
      <c r="I14" s="54"/>
    </row>
    <row r="15" spans="2:9" ht="9" customHeight="1" x14ac:dyDescent="0.35">
      <c r="B15" s="53"/>
      <c r="C15" s="52"/>
      <c r="D15" s="51"/>
      <c r="E15" s="74"/>
      <c r="F15" s="74"/>
      <c r="G15" s="74"/>
      <c r="H15" s="74"/>
      <c r="I15" s="54"/>
    </row>
    <row r="16" spans="2:9" ht="9" customHeight="1" x14ac:dyDescent="0.35">
      <c r="B16" s="53"/>
      <c r="C16" s="52"/>
      <c r="D16" s="51"/>
      <c r="E16" s="74"/>
      <c r="F16" s="74"/>
      <c r="G16" s="74"/>
      <c r="H16" s="74"/>
      <c r="I16" s="54"/>
    </row>
    <row r="17" spans="2:9" ht="9" customHeight="1" x14ac:dyDescent="0.35">
      <c r="B17" s="53"/>
      <c r="C17" s="52"/>
      <c r="D17" s="51"/>
      <c r="E17" s="74"/>
      <c r="F17" s="74"/>
      <c r="G17" s="74"/>
      <c r="H17" s="74"/>
      <c r="I17" s="54"/>
    </row>
    <row r="18" spans="2:9" ht="9" customHeight="1" x14ac:dyDescent="0.35">
      <c r="B18" s="53"/>
      <c r="C18" s="52"/>
      <c r="D18" s="51"/>
      <c r="E18" s="74"/>
      <c r="F18" s="74"/>
      <c r="G18" s="74"/>
      <c r="H18" s="74"/>
      <c r="I18" s="54"/>
    </row>
    <row r="19" spans="2:9" ht="9" customHeight="1" x14ac:dyDescent="0.35">
      <c r="B19" s="53"/>
      <c r="C19" s="52"/>
      <c r="D19" s="51"/>
      <c r="E19" s="74"/>
      <c r="F19" s="74"/>
      <c r="G19" s="74"/>
      <c r="H19" s="74"/>
      <c r="I19" s="54"/>
    </row>
    <row r="20" spans="2:9" ht="9" customHeight="1" x14ac:dyDescent="0.35">
      <c r="B20" s="53"/>
      <c r="C20" s="52"/>
      <c r="D20" s="51"/>
      <c r="E20" s="74" t="s">
        <v>114</v>
      </c>
      <c r="F20" s="74"/>
      <c r="G20" s="74"/>
      <c r="H20" s="74"/>
      <c r="I20" s="54"/>
    </row>
    <row r="21" spans="2:9" ht="9" customHeight="1" x14ac:dyDescent="0.35">
      <c r="B21" s="53"/>
      <c r="C21" s="52"/>
      <c r="D21" s="51"/>
      <c r="E21" s="74"/>
      <c r="F21" s="74"/>
      <c r="G21" s="74"/>
      <c r="H21" s="74"/>
      <c r="I21" s="54"/>
    </row>
    <row r="22" spans="2:9" ht="9" customHeight="1" x14ac:dyDescent="0.35">
      <c r="B22" s="53"/>
      <c r="C22" s="52"/>
      <c r="D22" s="51"/>
      <c r="E22" s="74"/>
      <c r="F22" s="74"/>
      <c r="G22" s="74"/>
      <c r="H22" s="74"/>
      <c r="I22" s="54"/>
    </row>
    <row r="23" spans="2:9" ht="9" customHeight="1" x14ac:dyDescent="0.35">
      <c r="B23" s="53"/>
      <c r="C23" s="52"/>
      <c r="D23" s="51"/>
      <c r="E23" s="74"/>
      <c r="F23" s="74"/>
      <c r="G23" s="74"/>
      <c r="H23" s="74"/>
      <c r="I23" s="54"/>
    </row>
    <row r="24" spans="2:9" ht="9" customHeight="1" x14ac:dyDescent="0.35">
      <c r="B24" s="53"/>
      <c r="C24" s="52"/>
      <c r="D24" s="51"/>
      <c r="E24" s="74"/>
      <c r="F24" s="74"/>
      <c r="G24" s="74"/>
      <c r="H24" s="74"/>
      <c r="I24" s="54"/>
    </row>
    <row r="25" spans="2:9" ht="9" customHeight="1" x14ac:dyDescent="0.35">
      <c r="B25" s="53"/>
      <c r="C25" s="52"/>
      <c r="D25" s="51"/>
      <c r="E25" s="74"/>
      <c r="F25" s="74"/>
      <c r="G25" s="74"/>
      <c r="H25" s="74"/>
      <c r="I25" s="54"/>
    </row>
    <row r="26" spans="2:9" ht="9" customHeight="1" x14ac:dyDescent="0.35">
      <c r="B26" s="53"/>
      <c r="C26" s="52"/>
      <c r="D26" s="51"/>
      <c r="E26" s="74"/>
      <c r="F26" s="74"/>
      <c r="G26" s="74"/>
      <c r="H26" s="74"/>
      <c r="I26" s="54"/>
    </row>
    <row r="27" spans="2:9" ht="9" customHeight="1" x14ac:dyDescent="0.35">
      <c r="B27" s="53"/>
      <c r="C27" s="52"/>
      <c r="D27" s="51"/>
      <c r="E27" s="74"/>
      <c r="F27" s="74"/>
      <c r="G27" s="74"/>
      <c r="H27" s="74"/>
      <c r="I27" s="54"/>
    </row>
    <row r="28" spans="2:9" ht="9" customHeight="1" x14ac:dyDescent="0.35">
      <c r="B28" s="53"/>
      <c r="C28" s="52"/>
      <c r="D28" s="51"/>
      <c r="E28" s="73"/>
      <c r="F28" s="73"/>
      <c r="G28" s="73"/>
      <c r="H28" s="73"/>
      <c r="I28" s="54"/>
    </row>
    <row r="29" spans="2:9" ht="9" customHeight="1" x14ac:dyDescent="0.35">
      <c r="B29" s="53"/>
      <c r="C29" s="52"/>
      <c r="D29" s="51"/>
      <c r="E29" s="73"/>
      <c r="F29" s="73"/>
      <c r="G29" s="73"/>
      <c r="H29" s="73"/>
      <c r="I29" s="54"/>
    </row>
    <row r="30" spans="2:9" ht="9" customHeight="1" x14ac:dyDescent="0.35">
      <c r="B30" s="53"/>
      <c r="C30" s="52"/>
      <c r="D30" s="51"/>
      <c r="E30" s="73"/>
      <c r="F30" s="73"/>
      <c r="G30" s="73"/>
      <c r="H30" s="73"/>
      <c r="I30" s="54"/>
    </row>
    <row r="31" spans="2:9" ht="9" customHeight="1" x14ac:dyDescent="0.35">
      <c r="B31" s="53"/>
      <c r="C31" s="52"/>
      <c r="D31" s="51"/>
      <c r="E31" s="73"/>
      <c r="F31" s="73"/>
      <c r="G31" s="73"/>
      <c r="H31" s="73"/>
      <c r="I31" s="54"/>
    </row>
    <row r="32" spans="2:9" ht="9" customHeight="1" x14ac:dyDescent="0.35">
      <c r="B32" s="53"/>
      <c r="C32" s="52"/>
      <c r="D32" s="51"/>
      <c r="E32" s="73"/>
      <c r="F32" s="73"/>
      <c r="G32" s="73"/>
      <c r="H32" s="73"/>
      <c r="I32" s="54"/>
    </row>
    <row r="33" spans="2:9" ht="9" customHeight="1" x14ac:dyDescent="0.35">
      <c r="B33" s="53"/>
      <c r="C33" s="52"/>
      <c r="D33" s="51"/>
      <c r="E33" s="73"/>
      <c r="F33" s="73"/>
      <c r="G33" s="73"/>
      <c r="H33" s="73"/>
      <c r="I33" s="54"/>
    </row>
    <row r="34" spans="2:9" ht="9" customHeight="1" x14ac:dyDescent="0.35">
      <c r="B34" s="53"/>
      <c r="C34" s="52"/>
      <c r="D34" s="51"/>
      <c r="E34" s="73"/>
      <c r="F34" s="73"/>
      <c r="G34" s="73"/>
      <c r="H34" s="73"/>
      <c r="I34" s="54"/>
    </row>
    <row r="35" spans="2:9" ht="9" customHeight="1" x14ac:dyDescent="0.35">
      <c r="B35" s="53"/>
      <c r="C35" s="52"/>
      <c r="D35" s="51"/>
      <c r="E35" s="73"/>
      <c r="F35" s="73"/>
      <c r="G35" s="73"/>
      <c r="H35" s="73"/>
      <c r="I35" s="54"/>
    </row>
    <row r="36" spans="2:9" ht="9" customHeight="1" x14ac:dyDescent="0.35">
      <c r="B36" s="53"/>
      <c r="C36" s="52"/>
      <c r="D36" s="51"/>
      <c r="E36" s="73"/>
      <c r="F36" s="73"/>
      <c r="G36" s="73"/>
      <c r="H36" s="73"/>
      <c r="I36" s="54"/>
    </row>
    <row r="37" spans="2:9" ht="9" customHeight="1" x14ac:dyDescent="0.35">
      <c r="B37" s="53"/>
      <c r="C37" s="52"/>
      <c r="D37" s="51"/>
      <c r="E37" s="73"/>
      <c r="F37" s="73"/>
      <c r="G37" s="73"/>
      <c r="H37" s="73"/>
      <c r="I37" s="54"/>
    </row>
    <row r="38" spans="2:9" ht="9" customHeight="1" x14ac:dyDescent="0.35">
      <c r="B38" s="53"/>
      <c r="C38" s="52"/>
      <c r="D38" s="51"/>
      <c r="E38" s="73"/>
      <c r="F38" s="73"/>
      <c r="G38" s="73"/>
      <c r="H38" s="73"/>
      <c r="I38" s="54"/>
    </row>
    <row r="39" spans="2:9" ht="9" customHeight="1" x14ac:dyDescent="0.35">
      <c r="B39" s="53"/>
      <c r="C39" s="52"/>
      <c r="D39" s="51"/>
      <c r="E39" s="73"/>
      <c r="F39" s="73"/>
      <c r="G39" s="73"/>
      <c r="H39" s="73"/>
      <c r="I39" s="54"/>
    </row>
    <row r="40" spans="2:9" ht="9" customHeight="1" x14ac:dyDescent="0.35">
      <c r="B40" s="53"/>
      <c r="C40" s="52"/>
      <c r="D40" s="51"/>
      <c r="E40" s="73"/>
      <c r="F40" s="73"/>
      <c r="G40" s="73"/>
      <c r="H40" s="73"/>
      <c r="I40" s="54"/>
    </row>
    <row r="41" spans="2:9" ht="9" customHeight="1" x14ac:dyDescent="0.35">
      <c r="B41" s="53"/>
      <c r="C41" s="52"/>
      <c r="D41" s="51"/>
      <c r="E41" s="73"/>
      <c r="F41" s="73"/>
      <c r="G41" s="73"/>
      <c r="H41" s="73"/>
      <c r="I41" s="54"/>
    </row>
    <row r="42" spans="2:9" ht="9" customHeight="1" x14ac:dyDescent="0.35">
      <c r="B42" s="53"/>
      <c r="C42" s="52"/>
      <c r="D42" s="51"/>
      <c r="E42" s="73"/>
      <c r="F42" s="73"/>
      <c r="G42" s="73"/>
      <c r="H42" s="73"/>
      <c r="I42" s="54"/>
    </row>
    <row r="43" spans="2:9" ht="9" customHeight="1" x14ac:dyDescent="0.35">
      <c r="B43" s="53"/>
      <c r="C43" s="52"/>
      <c r="D43" s="51"/>
      <c r="E43" s="73"/>
      <c r="F43" s="73"/>
      <c r="G43" s="73"/>
      <c r="H43" s="73"/>
      <c r="I43" s="54"/>
    </row>
    <row r="44" spans="2:9" ht="9" customHeight="1" x14ac:dyDescent="0.35">
      <c r="B44" s="53"/>
      <c r="C44" s="52"/>
      <c r="D44" s="51"/>
      <c r="E44" s="73"/>
      <c r="F44" s="73"/>
      <c r="G44" s="73"/>
      <c r="H44" s="73"/>
      <c r="I44" s="54"/>
    </row>
    <row r="45" spans="2:9" ht="9" customHeight="1" x14ac:dyDescent="0.35">
      <c r="B45" s="53"/>
      <c r="C45" s="52"/>
      <c r="D45" s="51"/>
      <c r="E45" s="73"/>
      <c r="F45" s="73"/>
      <c r="G45" s="73"/>
      <c r="H45" s="73"/>
      <c r="I45" s="54"/>
    </row>
    <row r="46" spans="2:9" ht="9" customHeight="1" x14ac:dyDescent="0.35">
      <c r="B46" s="53"/>
      <c r="C46" s="52"/>
      <c r="D46" s="51"/>
      <c r="E46" s="51"/>
      <c r="F46" s="51"/>
      <c r="G46" s="51"/>
      <c r="H46" s="51"/>
      <c r="I46" s="54"/>
    </row>
    <row r="47" spans="2:9" ht="9" customHeight="1" x14ac:dyDescent="0.35">
      <c r="B47" s="53"/>
      <c r="C47" s="52"/>
      <c r="D47" s="51"/>
      <c r="E47" s="73"/>
      <c r="F47" s="76" t="s">
        <v>102</v>
      </c>
      <c r="G47" s="73"/>
      <c r="H47" s="73"/>
      <c r="I47" s="54"/>
    </row>
    <row r="48" spans="2:9" ht="9" customHeight="1" x14ac:dyDescent="0.35">
      <c r="B48" s="53"/>
      <c r="C48" s="52"/>
      <c r="D48" s="51"/>
      <c r="E48" s="73"/>
      <c r="F48" s="73"/>
      <c r="G48" s="73"/>
      <c r="H48" s="73"/>
      <c r="I48" s="54"/>
    </row>
    <row r="49" spans="2:20" ht="9" customHeight="1" x14ac:dyDescent="0.35">
      <c r="B49" s="53"/>
      <c r="C49" s="52"/>
      <c r="D49" s="51"/>
      <c r="E49" s="73"/>
      <c r="F49" s="73"/>
      <c r="G49" s="73"/>
      <c r="H49" s="73"/>
      <c r="I49" s="54"/>
    </row>
    <row r="50" spans="2:20" ht="9" customHeight="1" x14ac:dyDescent="0.35">
      <c r="B50" s="53"/>
      <c r="C50" s="52"/>
      <c r="D50" s="51"/>
      <c r="E50" s="73"/>
      <c r="F50" s="73"/>
      <c r="G50" s="73"/>
      <c r="H50" s="73"/>
      <c r="I50" s="54"/>
    </row>
    <row r="51" spans="2:20" ht="9" customHeight="1" x14ac:dyDescent="0.35">
      <c r="B51" s="53"/>
      <c r="C51" s="52"/>
      <c r="D51" s="51"/>
      <c r="E51" s="73"/>
      <c r="F51" s="73"/>
      <c r="G51" s="73"/>
      <c r="H51" s="73"/>
      <c r="I51" s="54"/>
    </row>
    <row r="52" spans="2:20" ht="9" customHeight="1" x14ac:dyDescent="0.35">
      <c r="B52" s="53"/>
      <c r="C52" s="52"/>
      <c r="D52" s="51"/>
      <c r="E52" s="73"/>
      <c r="F52" s="73"/>
      <c r="G52" s="73"/>
      <c r="H52" s="73"/>
      <c r="I52" s="54"/>
    </row>
    <row r="53" spans="2:20" ht="9" customHeight="1" x14ac:dyDescent="0.35">
      <c r="B53" s="53"/>
      <c r="C53" s="52"/>
      <c r="D53" s="51"/>
      <c r="E53" s="73"/>
      <c r="F53" s="73"/>
      <c r="G53" s="73"/>
      <c r="H53" s="73"/>
      <c r="I53" s="54"/>
    </row>
    <row r="54" spans="2:20" ht="9" customHeight="1" x14ac:dyDescent="0.35">
      <c r="B54" s="53"/>
      <c r="C54" s="52"/>
      <c r="D54" s="51"/>
      <c r="E54" s="73"/>
      <c r="F54" s="73"/>
      <c r="G54" s="73"/>
      <c r="H54" s="73"/>
      <c r="I54" s="54"/>
    </row>
    <row r="55" spans="2:20" ht="9" customHeight="1" x14ac:dyDescent="0.35">
      <c r="B55" s="53"/>
      <c r="C55" s="52"/>
      <c r="D55" s="51"/>
      <c r="E55" s="73"/>
      <c r="F55" s="73"/>
      <c r="G55" s="73"/>
      <c r="H55" s="73"/>
      <c r="I55" s="54"/>
    </row>
    <row r="56" spans="2:20" ht="9" customHeight="1" x14ac:dyDescent="0.35">
      <c r="B56" s="53"/>
      <c r="C56" s="52"/>
      <c r="D56" s="51"/>
      <c r="E56" s="73"/>
      <c r="F56" s="73"/>
      <c r="G56" s="73"/>
      <c r="H56" s="73"/>
      <c r="I56" s="54"/>
    </row>
    <row r="57" spans="2:20" ht="9" customHeight="1" x14ac:dyDescent="0.35">
      <c r="B57" s="53"/>
      <c r="C57" s="52"/>
      <c r="D57" s="51"/>
      <c r="E57" s="73"/>
      <c r="F57" s="73"/>
      <c r="G57" s="73"/>
      <c r="H57" s="73"/>
      <c r="I57" s="54"/>
    </row>
    <row r="58" spans="2:20" ht="9" customHeight="1" x14ac:dyDescent="0.35">
      <c r="B58" s="53"/>
      <c r="C58" s="52"/>
      <c r="D58" s="51"/>
      <c r="E58" s="73"/>
      <c r="F58" s="73"/>
      <c r="G58" s="73"/>
      <c r="H58" s="73"/>
      <c r="I58" s="54"/>
    </row>
    <row r="59" spans="2:20" ht="9" customHeight="1" x14ac:dyDescent="0.35">
      <c r="B59" s="53"/>
      <c r="C59" s="52"/>
      <c r="D59" s="51"/>
      <c r="E59" s="51"/>
      <c r="F59" s="51"/>
      <c r="G59" s="51"/>
      <c r="H59" s="51"/>
      <c r="I59" s="54"/>
      <c r="Q59" s="71"/>
      <c r="R59" s="71"/>
      <c r="S59" s="71"/>
      <c r="T59" s="71"/>
    </row>
    <row r="60" spans="2:20" ht="9" customHeight="1" x14ac:dyDescent="0.35">
      <c r="B60" s="53"/>
      <c r="C60" s="52"/>
      <c r="D60" s="51"/>
      <c r="E60" s="71" t="s">
        <v>21</v>
      </c>
      <c r="F60" s="71"/>
      <c r="G60" s="71"/>
      <c r="H60" s="71"/>
      <c r="I60" s="54"/>
      <c r="Q60" s="71"/>
      <c r="R60" s="71"/>
      <c r="S60" s="71"/>
      <c r="T60" s="71"/>
    </row>
    <row r="61" spans="2:20" ht="9" customHeight="1" x14ac:dyDescent="0.35">
      <c r="B61" s="53"/>
      <c r="C61" s="52"/>
      <c r="D61" s="51"/>
      <c r="E61" s="71"/>
      <c r="F61" s="71"/>
      <c r="G61" s="71"/>
      <c r="H61" s="71"/>
      <c r="I61" s="54"/>
      <c r="Q61" s="71"/>
      <c r="R61" s="71"/>
      <c r="S61" s="71"/>
      <c r="T61" s="71"/>
    </row>
    <row r="62" spans="2:20" ht="9" customHeight="1" x14ac:dyDescent="0.35">
      <c r="B62" s="53"/>
      <c r="C62" s="52"/>
      <c r="D62" s="51"/>
      <c r="E62" s="71"/>
      <c r="F62" s="71"/>
      <c r="G62" s="71"/>
      <c r="H62" s="71"/>
      <c r="I62" s="54"/>
      <c r="Q62" s="72"/>
      <c r="R62" s="72"/>
      <c r="S62" s="72"/>
      <c r="T62" s="72"/>
    </row>
    <row r="63" spans="2:20" ht="9" customHeight="1" x14ac:dyDescent="0.35">
      <c r="B63" s="53"/>
      <c r="C63" s="52"/>
      <c r="D63" s="51"/>
      <c r="E63" s="72" t="s">
        <v>116</v>
      </c>
      <c r="F63" s="72"/>
      <c r="G63" s="72"/>
      <c r="H63" s="72"/>
      <c r="I63" s="54"/>
      <c r="Q63" s="72"/>
      <c r="R63" s="72"/>
      <c r="S63" s="72"/>
      <c r="T63" s="72"/>
    </row>
    <row r="64" spans="2:20" ht="9" customHeight="1" x14ac:dyDescent="0.35">
      <c r="B64" s="81"/>
      <c r="C64" s="79"/>
      <c r="D64" s="51"/>
      <c r="E64" s="72"/>
      <c r="F64" s="72"/>
      <c r="G64" s="72"/>
      <c r="H64" s="72"/>
      <c r="I64" s="54"/>
      <c r="Q64" s="72"/>
      <c r="R64" s="72"/>
      <c r="S64" s="72"/>
      <c r="T64" s="72"/>
    </row>
    <row r="65" spans="2:20" ht="9" customHeight="1" x14ac:dyDescent="0.35">
      <c r="B65" s="81"/>
      <c r="C65" s="80"/>
      <c r="D65" s="51"/>
      <c r="E65" s="72"/>
      <c r="F65" s="72"/>
      <c r="G65" s="72"/>
      <c r="H65" s="72"/>
      <c r="I65" s="54"/>
      <c r="Q65" s="72"/>
      <c r="R65" s="72"/>
      <c r="S65" s="72"/>
      <c r="T65" s="72"/>
    </row>
    <row r="66" spans="2:20" ht="9" customHeight="1" x14ac:dyDescent="0.35">
      <c r="B66" s="81"/>
      <c r="C66" s="80"/>
      <c r="D66" s="51"/>
      <c r="E66" s="72"/>
      <c r="F66" s="72"/>
      <c r="G66" s="72"/>
      <c r="H66" s="72"/>
      <c r="I66" s="54"/>
      <c r="Q66" s="72"/>
      <c r="R66" s="72"/>
      <c r="S66" s="72"/>
      <c r="T66" s="72"/>
    </row>
    <row r="67" spans="2:20" ht="9" customHeight="1" x14ac:dyDescent="0.35">
      <c r="B67" s="81"/>
      <c r="C67" s="80"/>
      <c r="D67" s="51"/>
      <c r="E67" s="72"/>
      <c r="F67" s="72"/>
      <c r="G67" s="72"/>
      <c r="H67" s="72"/>
      <c r="I67" s="54"/>
      <c r="Q67" s="72"/>
      <c r="R67" s="72"/>
      <c r="S67" s="72"/>
      <c r="T67" s="72"/>
    </row>
    <row r="68" spans="2:20" ht="9" customHeight="1" x14ac:dyDescent="0.35">
      <c r="B68" s="81"/>
      <c r="C68" s="80"/>
      <c r="D68" s="51"/>
      <c r="E68" s="72"/>
      <c r="F68" s="72"/>
      <c r="G68" s="72"/>
      <c r="H68" s="72"/>
      <c r="I68" s="54"/>
      <c r="Q68" s="72"/>
      <c r="R68" s="72"/>
      <c r="S68" s="72"/>
      <c r="T68" s="72"/>
    </row>
    <row r="69" spans="2:20" ht="9" customHeight="1" x14ac:dyDescent="0.35">
      <c r="B69" s="81"/>
      <c r="C69" s="80"/>
      <c r="D69" s="51"/>
      <c r="E69" s="72"/>
      <c r="F69" s="72"/>
      <c r="G69" s="72"/>
      <c r="H69" s="72"/>
      <c r="I69" s="54"/>
    </row>
    <row r="70" spans="2:20" ht="9" customHeight="1" x14ac:dyDescent="0.35">
      <c r="B70" s="81"/>
      <c r="C70" s="80"/>
      <c r="D70" s="51"/>
      <c r="E70" s="51"/>
      <c r="F70" s="51"/>
      <c r="G70" s="51"/>
      <c r="H70" s="51"/>
      <c r="I70" s="54"/>
    </row>
    <row r="71" spans="2:20" ht="9" customHeight="1" x14ac:dyDescent="0.35">
      <c r="B71" s="81"/>
      <c r="C71" s="79"/>
      <c r="D71" s="51"/>
      <c r="E71" s="51"/>
      <c r="F71" s="51"/>
      <c r="G71" s="51"/>
      <c r="H71" s="51"/>
      <c r="I71" s="54"/>
    </row>
    <row r="72" spans="2:20" ht="9" customHeight="1" x14ac:dyDescent="0.35">
      <c r="B72" s="81"/>
      <c r="C72" s="80"/>
      <c r="D72" s="51"/>
      <c r="E72" s="51"/>
      <c r="F72" s="51"/>
      <c r="G72" s="51"/>
      <c r="H72" s="51"/>
      <c r="I72" s="54"/>
    </row>
    <row r="73" spans="2:20" ht="9" customHeight="1" x14ac:dyDescent="0.35">
      <c r="B73" s="81"/>
      <c r="C73" s="80"/>
      <c r="D73" s="51"/>
      <c r="E73" s="51"/>
      <c r="F73" s="51"/>
      <c r="G73" s="51"/>
      <c r="H73" s="51"/>
      <c r="I73" s="54"/>
    </row>
    <row r="74" spans="2:20" ht="9" customHeight="1" x14ac:dyDescent="0.35">
      <c r="B74" s="81"/>
      <c r="C74" s="80"/>
      <c r="D74" s="51"/>
      <c r="E74" s="51"/>
      <c r="F74" s="51"/>
      <c r="G74" s="51"/>
      <c r="H74" s="51"/>
      <c r="I74" s="54"/>
    </row>
    <row r="75" spans="2:20" ht="9" customHeight="1" x14ac:dyDescent="0.35">
      <c r="B75" s="81"/>
      <c r="C75" s="80"/>
      <c r="D75" s="51"/>
      <c r="E75" s="51"/>
      <c r="F75" s="51"/>
      <c r="G75" s="51"/>
      <c r="H75" s="51"/>
      <c r="I75" s="54"/>
    </row>
    <row r="76" spans="2:20" ht="9" customHeight="1" x14ac:dyDescent="0.35">
      <c r="B76" s="81"/>
      <c r="C76" s="80"/>
      <c r="D76" s="51"/>
      <c r="E76" s="51"/>
      <c r="F76" s="51"/>
      <c r="G76" s="51"/>
      <c r="H76" s="51"/>
      <c r="I76" s="54"/>
    </row>
    <row r="77" spans="2:20" ht="9" customHeight="1" x14ac:dyDescent="0.35">
      <c r="B77" s="81"/>
      <c r="C77" s="80"/>
      <c r="D77" s="51"/>
      <c r="E77" s="51"/>
      <c r="F77" s="51"/>
      <c r="G77" s="51"/>
      <c r="H77" s="51"/>
      <c r="I77" s="54"/>
    </row>
    <row r="78" spans="2:20" ht="9" customHeight="1" x14ac:dyDescent="0.35">
      <c r="B78" s="81"/>
      <c r="C78" s="79" t="s">
        <v>103</v>
      </c>
      <c r="D78" s="51"/>
      <c r="E78" s="51"/>
      <c r="F78" s="75" t="s">
        <v>0</v>
      </c>
      <c r="G78" s="77" t="s">
        <v>115</v>
      </c>
      <c r="H78" s="51"/>
      <c r="I78" s="54"/>
    </row>
    <row r="79" spans="2:20" ht="9" customHeight="1" x14ac:dyDescent="0.35">
      <c r="B79" s="81"/>
      <c r="C79" s="80"/>
      <c r="D79" s="51"/>
      <c r="E79" s="51"/>
      <c r="F79" s="75"/>
      <c r="G79" s="75"/>
      <c r="H79" s="51"/>
      <c r="I79" s="54"/>
    </row>
    <row r="80" spans="2:20" ht="9" customHeight="1" x14ac:dyDescent="0.35">
      <c r="B80" s="81"/>
      <c r="C80" s="80"/>
      <c r="D80" s="51"/>
      <c r="E80" s="51"/>
      <c r="F80" s="75" t="s">
        <v>1</v>
      </c>
      <c r="G80" s="78">
        <v>45944</v>
      </c>
      <c r="H80" s="51"/>
      <c r="I80" s="54"/>
    </row>
    <row r="81" spans="2:9" ht="9" customHeight="1" x14ac:dyDescent="0.35">
      <c r="B81" s="81"/>
      <c r="C81" s="80"/>
      <c r="D81" s="51"/>
      <c r="E81" s="51"/>
      <c r="F81" s="75"/>
      <c r="G81" s="75"/>
      <c r="H81" s="51"/>
      <c r="I81" s="54"/>
    </row>
    <row r="82" spans="2:9" ht="9" customHeight="1" x14ac:dyDescent="0.35">
      <c r="B82" s="81"/>
      <c r="C82" s="80"/>
      <c r="D82" s="51"/>
      <c r="E82" s="51"/>
      <c r="F82" s="75" t="s">
        <v>2</v>
      </c>
      <c r="G82" s="75" t="s">
        <v>67</v>
      </c>
      <c r="H82" s="51"/>
      <c r="I82" s="54"/>
    </row>
    <row r="83" spans="2:9" ht="9" customHeight="1" x14ac:dyDescent="0.35">
      <c r="B83" s="81"/>
      <c r="C83" s="80"/>
      <c r="D83" s="51"/>
      <c r="E83" s="51"/>
      <c r="F83" s="75"/>
      <c r="G83" s="75"/>
      <c r="H83" s="51"/>
      <c r="I83" s="54"/>
    </row>
    <row r="84" spans="2:9" ht="9" customHeight="1" x14ac:dyDescent="0.35">
      <c r="B84" s="81"/>
      <c r="C84" s="80"/>
      <c r="D84" s="51"/>
      <c r="E84" s="51"/>
      <c r="F84" s="75" t="s">
        <v>3</v>
      </c>
      <c r="G84" s="75">
        <v>1</v>
      </c>
      <c r="H84" s="51"/>
      <c r="I84" s="54"/>
    </row>
    <row r="85" spans="2:9" ht="9" customHeight="1" x14ac:dyDescent="0.35">
      <c r="B85" s="53"/>
      <c r="C85" s="52"/>
      <c r="D85" s="51"/>
      <c r="E85" s="51"/>
      <c r="F85" s="75"/>
      <c r="G85" s="75"/>
      <c r="H85" s="51"/>
      <c r="I85" s="54"/>
    </row>
    <row r="86" spans="2:9" ht="9" customHeight="1" x14ac:dyDescent="0.35">
      <c r="B86" s="5"/>
      <c r="C86" s="6"/>
      <c r="D86" s="7"/>
      <c r="E86" s="7"/>
      <c r="F86" s="7"/>
      <c r="G86" s="7"/>
      <c r="H86" s="7"/>
      <c r="I86" s="8"/>
    </row>
  </sheetData>
  <mergeCells count="24">
    <mergeCell ref="C78:C84"/>
    <mergeCell ref="B78:B84"/>
    <mergeCell ref="C71:C77"/>
    <mergeCell ref="B71:B77"/>
    <mergeCell ref="C64:C70"/>
    <mergeCell ref="B64:B70"/>
    <mergeCell ref="F82:F83"/>
    <mergeCell ref="G82:G83"/>
    <mergeCell ref="F84:F85"/>
    <mergeCell ref="G84:G85"/>
    <mergeCell ref="F47:H58"/>
    <mergeCell ref="E63:H69"/>
    <mergeCell ref="F78:F79"/>
    <mergeCell ref="G78:G79"/>
    <mergeCell ref="F80:F81"/>
    <mergeCell ref="G80:G81"/>
    <mergeCell ref="Q59:T61"/>
    <mergeCell ref="Q62:T68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J95"/>
  <sheetViews>
    <sheetView showGridLines="0" topLeftCell="B2" zoomScaleNormal="100" workbookViewId="0">
      <selection activeCell="Q58" sqref="Q58"/>
    </sheetView>
  </sheetViews>
  <sheetFormatPr baseColWidth="10" defaultColWidth="8.7265625" defaultRowHeight="14.5" x14ac:dyDescent="0.35"/>
  <cols>
    <col min="1" max="1" width="0" hidden="1" customWidth="1"/>
    <col min="2" max="2" width="6.54296875" customWidth="1"/>
    <col min="3" max="3" width="36" customWidth="1"/>
    <col min="4" max="7" width="8.1796875" customWidth="1"/>
    <col min="8" max="8" width="0" hidden="1" customWidth="1"/>
    <col min="9" max="10" width="12.54296875" customWidth="1"/>
    <col min="11" max="62" width="10.7265625" customWidth="1"/>
  </cols>
  <sheetData>
    <row r="1" spans="1:10" hidden="1" x14ac:dyDescent="0.35">
      <c r="A1" s="4" t="s">
        <v>4</v>
      </c>
      <c r="B1" s="4" t="s">
        <v>5</v>
      </c>
      <c r="C1" s="4" t="s">
        <v>6</v>
      </c>
      <c r="D1" s="4" t="s">
        <v>7</v>
      </c>
      <c r="E1" s="4" t="s">
        <v>8</v>
      </c>
      <c r="F1" s="4" t="s">
        <v>9</v>
      </c>
      <c r="G1" s="4" t="s">
        <v>10</v>
      </c>
      <c r="H1" s="4" t="s">
        <v>11</v>
      </c>
      <c r="I1" s="4" t="s">
        <v>12</v>
      </c>
      <c r="J1" s="4" t="s">
        <v>13</v>
      </c>
    </row>
    <row r="3" spans="1:10" ht="20" x14ac:dyDescent="0.35">
      <c r="A3" s="4" t="s">
        <v>14</v>
      </c>
      <c r="B3" s="9" t="s">
        <v>15</v>
      </c>
      <c r="C3" s="92" t="s">
        <v>16</v>
      </c>
      <c r="D3" s="92"/>
      <c r="E3" s="92"/>
      <c r="F3" s="9" t="s">
        <v>9</v>
      </c>
      <c r="G3" s="9" t="s">
        <v>17</v>
      </c>
      <c r="H3" s="9" t="s">
        <v>18</v>
      </c>
      <c r="I3" s="9" t="s">
        <v>19</v>
      </c>
      <c r="J3" s="9" t="s">
        <v>20</v>
      </c>
    </row>
    <row r="4" spans="1:10" ht="37.25" customHeight="1" x14ac:dyDescent="0.35">
      <c r="A4" s="4">
        <v>2</v>
      </c>
      <c r="B4" s="10" t="s">
        <v>21</v>
      </c>
      <c r="C4" s="93" t="s">
        <v>116</v>
      </c>
      <c r="D4" s="93"/>
      <c r="E4" s="93"/>
      <c r="F4" s="11"/>
      <c r="G4" s="11"/>
      <c r="H4" s="11"/>
      <c r="I4" s="11"/>
      <c r="J4" s="10"/>
    </row>
    <row r="5" spans="1:10" ht="22.25" customHeight="1" x14ac:dyDescent="0.35">
      <c r="A5" s="4">
        <v>3</v>
      </c>
      <c r="B5" s="13"/>
      <c r="C5" s="94" t="s">
        <v>23</v>
      </c>
      <c r="D5" s="94"/>
      <c r="E5" s="94"/>
      <c r="F5" s="14"/>
      <c r="G5" s="14"/>
      <c r="H5" s="14"/>
      <c r="I5" s="14"/>
      <c r="J5" s="15"/>
    </row>
    <row r="6" spans="1:10" s="58" customFormat="1" x14ac:dyDescent="0.35">
      <c r="A6" s="57">
        <v>4</v>
      </c>
      <c r="B6" s="13"/>
      <c r="C6" s="95" t="s">
        <v>117</v>
      </c>
      <c r="D6" s="95"/>
      <c r="E6" s="95"/>
      <c r="F6" s="61"/>
      <c r="G6" s="61"/>
      <c r="H6" s="61"/>
      <c r="I6" s="61"/>
      <c r="J6" s="17"/>
    </row>
    <row r="7" spans="1:10" s="58" customFormat="1" ht="16.899999999999999" customHeight="1" thickBot="1" x14ac:dyDescent="0.4">
      <c r="A7" s="57">
        <v>5</v>
      </c>
      <c r="B7" s="13"/>
      <c r="C7" s="96"/>
      <c r="D7" s="96"/>
      <c r="E7" s="96"/>
      <c r="F7" s="62"/>
      <c r="G7" s="62"/>
      <c r="H7" s="62"/>
      <c r="I7" s="62"/>
      <c r="J7" s="19"/>
    </row>
    <row r="8" spans="1:10" s="58" customFormat="1" ht="23" customHeight="1" thickTop="1" thickBot="1" x14ac:dyDescent="0.4">
      <c r="A8" s="57">
        <v>9</v>
      </c>
      <c r="B8" s="20" t="s">
        <v>107</v>
      </c>
      <c r="C8" s="90" t="s">
        <v>118</v>
      </c>
      <c r="D8" s="91"/>
      <c r="E8" s="91"/>
      <c r="F8" s="22" t="s">
        <v>105</v>
      </c>
      <c r="G8" s="23">
        <v>1</v>
      </c>
      <c r="H8" s="23"/>
      <c r="I8" s="24"/>
      <c r="J8" s="25">
        <f>I8*G8</f>
        <v>0</v>
      </c>
    </row>
    <row r="9" spans="1:10" s="58" customFormat="1" ht="15" thickTop="1" x14ac:dyDescent="0.35">
      <c r="A9" s="57" t="s">
        <v>24</v>
      </c>
      <c r="B9" s="59"/>
      <c r="C9" s="91" t="s">
        <v>104</v>
      </c>
      <c r="D9" s="91"/>
      <c r="E9" s="91"/>
      <c r="F9" s="91"/>
      <c r="G9" s="91"/>
      <c r="H9" s="91"/>
      <c r="I9" s="91"/>
      <c r="J9" s="59"/>
    </row>
    <row r="10" spans="1:10" s="58" customFormat="1" ht="15" thickBot="1" x14ac:dyDescent="0.4">
      <c r="A10" s="57" t="s">
        <v>25</v>
      </c>
      <c r="B10" s="60"/>
      <c r="C10" s="82" t="s">
        <v>119</v>
      </c>
      <c r="D10" s="82"/>
      <c r="E10" s="82"/>
      <c r="F10" s="82"/>
      <c r="G10" s="82"/>
      <c r="H10" s="82"/>
      <c r="I10" s="82"/>
      <c r="J10" s="60"/>
    </row>
    <row r="11" spans="1:10" s="58" customFormat="1" ht="19" customHeight="1" thickTop="1" thickBot="1" x14ac:dyDescent="0.4">
      <c r="A11" s="57">
        <v>9</v>
      </c>
      <c r="B11" s="20" t="s">
        <v>112</v>
      </c>
      <c r="C11" s="90" t="s">
        <v>120</v>
      </c>
      <c r="D11" s="91"/>
      <c r="E11" s="91"/>
      <c r="F11" s="22" t="s">
        <v>105</v>
      </c>
      <c r="G11" s="23">
        <v>1</v>
      </c>
      <c r="H11" s="23"/>
      <c r="I11" s="24"/>
      <c r="J11" s="25">
        <f>I11*G11</f>
        <v>0</v>
      </c>
    </row>
    <row r="12" spans="1:10" s="58" customFormat="1" ht="15" thickTop="1" x14ac:dyDescent="0.35">
      <c r="A12" s="57" t="s">
        <v>24</v>
      </c>
      <c r="B12" s="59"/>
      <c r="C12" s="91" t="s">
        <v>104</v>
      </c>
      <c r="D12" s="91"/>
      <c r="E12" s="91"/>
      <c r="F12" s="91"/>
      <c r="G12" s="91"/>
      <c r="H12" s="91"/>
      <c r="I12" s="91"/>
      <c r="J12" s="59"/>
    </row>
    <row r="13" spans="1:10" s="58" customFormat="1" x14ac:dyDescent="0.35">
      <c r="A13" s="57" t="s">
        <v>25</v>
      </c>
      <c r="B13" s="60"/>
      <c r="C13" s="82" t="s">
        <v>119</v>
      </c>
      <c r="D13" s="82"/>
      <c r="E13" s="82"/>
      <c r="F13" s="82"/>
      <c r="G13" s="82"/>
      <c r="H13" s="82"/>
      <c r="I13" s="82"/>
      <c r="J13" s="60"/>
    </row>
    <row r="14" spans="1:10" s="58" customFormat="1" x14ac:dyDescent="0.35">
      <c r="A14" s="57" t="s">
        <v>26</v>
      </c>
      <c r="B14" s="59"/>
      <c r="C14" s="83"/>
      <c r="D14" s="83"/>
      <c r="E14" s="83"/>
      <c r="J14" s="59"/>
    </row>
    <row r="15" spans="1:10" s="58" customFormat="1" ht="16.899999999999999" customHeight="1" x14ac:dyDescent="0.35">
      <c r="B15" s="59"/>
      <c r="C15" s="86" t="s">
        <v>144</v>
      </c>
      <c r="D15" s="87"/>
      <c r="E15" s="87"/>
      <c r="F15" s="84"/>
      <c r="G15" s="84"/>
      <c r="H15" s="84"/>
      <c r="I15" s="84"/>
      <c r="J15" s="85"/>
    </row>
    <row r="16" spans="1:10" s="58" customFormat="1" x14ac:dyDescent="0.35">
      <c r="B16" s="59"/>
      <c r="C16" s="89"/>
      <c r="D16" s="73"/>
      <c r="E16" s="73"/>
      <c r="F16" s="73"/>
      <c r="G16" s="73"/>
      <c r="H16" s="73"/>
      <c r="I16" s="73"/>
      <c r="J16" s="88"/>
    </row>
    <row r="17" spans="1:10" s="58" customFormat="1" x14ac:dyDescent="0.35">
      <c r="B17" s="59"/>
      <c r="C17" s="97" t="s">
        <v>27</v>
      </c>
      <c r="D17" s="98"/>
      <c r="E17" s="98"/>
      <c r="F17" s="99">
        <f>SUM(J8:J11)</f>
        <v>0</v>
      </c>
      <c r="G17" s="99"/>
      <c r="H17" s="99"/>
      <c r="I17" s="99"/>
      <c r="J17" s="100"/>
    </row>
    <row r="18" spans="1:10" x14ac:dyDescent="0.35">
      <c r="A18" s="4">
        <v>4</v>
      </c>
      <c r="B18" s="13" t="s">
        <v>106</v>
      </c>
      <c r="C18" s="95" t="s">
        <v>108</v>
      </c>
      <c r="D18" s="95"/>
      <c r="E18" s="95"/>
      <c r="F18" s="16"/>
      <c r="G18" s="16"/>
      <c r="H18" s="16"/>
      <c r="I18" s="16"/>
      <c r="J18" s="17"/>
    </row>
    <row r="19" spans="1:10" ht="16.899999999999999" customHeight="1" thickBot="1" x14ac:dyDescent="0.4">
      <c r="A19" s="4">
        <v>5</v>
      </c>
      <c r="B19" s="13"/>
      <c r="C19" s="96"/>
      <c r="D19" s="96"/>
      <c r="E19" s="96"/>
      <c r="F19" s="18"/>
      <c r="G19" s="18"/>
      <c r="H19" s="18"/>
      <c r="I19" s="18"/>
      <c r="J19" s="19"/>
    </row>
    <row r="20" spans="1:10" ht="17.5" customHeight="1" thickTop="1" thickBot="1" x14ac:dyDescent="0.4">
      <c r="A20" s="4">
        <v>9</v>
      </c>
      <c r="B20" s="20" t="s">
        <v>145</v>
      </c>
      <c r="C20" s="90" t="s">
        <v>124</v>
      </c>
      <c r="D20" s="91"/>
      <c r="E20" s="91"/>
      <c r="F20" s="22" t="s">
        <v>105</v>
      </c>
      <c r="G20" s="23">
        <v>1</v>
      </c>
      <c r="H20" s="23"/>
      <c r="I20" s="24"/>
      <c r="J20" s="25">
        <f>I20*G20</f>
        <v>0</v>
      </c>
    </row>
    <row r="21" spans="1:10" ht="15" thickTop="1" x14ac:dyDescent="0.35">
      <c r="A21" s="4" t="s">
        <v>24</v>
      </c>
      <c r="B21" s="21"/>
      <c r="C21" s="91" t="s">
        <v>104</v>
      </c>
      <c r="D21" s="91"/>
      <c r="E21" s="91"/>
      <c r="F21" s="91"/>
      <c r="G21" s="91"/>
      <c r="H21" s="91"/>
      <c r="I21" s="91"/>
      <c r="J21" s="21"/>
    </row>
    <row r="22" spans="1:10" ht="15" thickBot="1" x14ac:dyDescent="0.4">
      <c r="A22" s="4" t="s">
        <v>25</v>
      </c>
      <c r="B22" s="26"/>
      <c r="C22" s="82" t="s">
        <v>121</v>
      </c>
      <c r="D22" s="82"/>
      <c r="E22" s="82"/>
      <c r="F22" s="82"/>
      <c r="G22" s="82"/>
      <c r="H22" s="82"/>
      <c r="I22" s="82"/>
      <c r="J22" s="26"/>
    </row>
    <row r="23" spans="1:10" s="58" customFormat="1" ht="17.5" customHeight="1" thickTop="1" thickBot="1" x14ac:dyDescent="0.4">
      <c r="A23" s="57">
        <v>9</v>
      </c>
      <c r="B23" s="20" t="s">
        <v>146</v>
      </c>
      <c r="C23" s="90" t="s">
        <v>123</v>
      </c>
      <c r="D23" s="91"/>
      <c r="E23" s="91"/>
      <c r="F23" s="22" t="s">
        <v>105</v>
      </c>
      <c r="G23" s="23">
        <v>1</v>
      </c>
      <c r="H23" s="23"/>
      <c r="I23" s="24"/>
      <c r="J23" s="25">
        <f>I23*G23</f>
        <v>0</v>
      </c>
    </row>
    <row r="24" spans="1:10" s="58" customFormat="1" ht="15" thickTop="1" x14ac:dyDescent="0.35">
      <c r="A24" s="57" t="s">
        <v>24</v>
      </c>
      <c r="B24" s="59"/>
      <c r="C24" s="91" t="s">
        <v>104</v>
      </c>
      <c r="D24" s="91"/>
      <c r="E24" s="91"/>
      <c r="F24" s="91"/>
      <c r="G24" s="91"/>
      <c r="H24" s="91"/>
      <c r="I24" s="91"/>
      <c r="J24" s="59"/>
    </row>
    <row r="25" spans="1:10" s="58" customFormat="1" ht="15" thickBot="1" x14ac:dyDescent="0.4">
      <c r="A25" s="57" t="s">
        <v>25</v>
      </c>
      <c r="B25" s="60"/>
      <c r="C25" s="82" t="s">
        <v>122</v>
      </c>
      <c r="D25" s="82"/>
      <c r="E25" s="82"/>
      <c r="F25" s="82"/>
      <c r="G25" s="82"/>
      <c r="H25" s="82"/>
      <c r="I25" s="82"/>
      <c r="J25" s="60"/>
    </row>
    <row r="26" spans="1:10" ht="17" customHeight="1" thickTop="1" thickBot="1" x14ac:dyDescent="0.4">
      <c r="A26" s="4">
        <v>9</v>
      </c>
      <c r="B26" s="20" t="s">
        <v>147</v>
      </c>
      <c r="C26" s="90" t="s">
        <v>128</v>
      </c>
      <c r="D26" s="91"/>
      <c r="E26" s="91"/>
      <c r="F26" s="22" t="s">
        <v>9</v>
      </c>
      <c r="G26" s="23">
        <v>12</v>
      </c>
      <c r="H26" s="23"/>
      <c r="I26" s="24"/>
      <c r="J26" s="25">
        <f>I26*G26</f>
        <v>0</v>
      </c>
    </row>
    <row r="27" spans="1:10" ht="15" thickTop="1" x14ac:dyDescent="0.35">
      <c r="A27" s="4" t="s">
        <v>24</v>
      </c>
      <c r="B27" s="21"/>
      <c r="C27" s="91" t="s">
        <v>30</v>
      </c>
      <c r="D27" s="91"/>
      <c r="E27" s="91"/>
      <c r="F27" s="91"/>
      <c r="G27" s="91"/>
      <c r="H27" s="91"/>
      <c r="I27" s="91"/>
      <c r="J27" s="21"/>
    </row>
    <row r="28" spans="1:10" ht="15" thickBot="1" x14ac:dyDescent="0.4">
      <c r="A28" s="4" t="s">
        <v>25</v>
      </c>
      <c r="B28" s="26"/>
      <c r="C28" s="82" t="s">
        <v>127</v>
      </c>
      <c r="D28" s="82"/>
      <c r="E28" s="82"/>
      <c r="F28" s="82"/>
      <c r="G28" s="82"/>
      <c r="H28" s="82"/>
      <c r="I28" s="82"/>
      <c r="J28" s="26"/>
    </row>
    <row r="29" spans="1:10" s="58" customFormat="1" ht="14.5" customHeight="1" thickTop="1" thickBot="1" x14ac:dyDescent="0.4">
      <c r="A29" s="57">
        <v>9</v>
      </c>
      <c r="B29" s="20" t="s">
        <v>148</v>
      </c>
      <c r="C29" s="90" t="s">
        <v>129</v>
      </c>
      <c r="D29" s="91"/>
      <c r="E29" s="91"/>
      <c r="F29" s="22" t="s">
        <v>9</v>
      </c>
      <c r="G29" s="23">
        <v>3</v>
      </c>
      <c r="H29" s="23"/>
      <c r="I29" s="24"/>
      <c r="J29" s="25">
        <f>I29*G29</f>
        <v>0</v>
      </c>
    </row>
    <row r="30" spans="1:10" s="58" customFormat="1" ht="15" thickTop="1" x14ac:dyDescent="0.35">
      <c r="A30" s="57" t="s">
        <v>24</v>
      </c>
      <c r="B30" s="59"/>
      <c r="C30" s="91" t="s">
        <v>30</v>
      </c>
      <c r="D30" s="91"/>
      <c r="E30" s="91"/>
      <c r="F30" s="91"/>
      <c r="G30" s="91"/>
      <c r="H30" s="91"/>
      <c r="I30" s="91"/>
      <c r="J30" s="59"/>
    </row>
    <row r="31" spans="1:10" s="58" customFormat="1" ht="15" thickBot="1" x14ac:dyDescent="0.4">
      <c r="A31" s="57" t="s">
        <v>25</v>
      </c>
      <c r="B31" s="60"/>
      <c r="C31" s="82" t="s">
        <v>127</v>
      </c>
      <c r="D31" s="82"/>
      <c r="E31" s="82"/>
      <c r="F31" s="82"/>
      <c r="G31" s="82"/>
      <c r="H31" s="82"/>
      <c r="I31" s="82"/>
      <c r="J31" s="60"/>
    </row>
    <row r="32" spans="1:10" s="58" customFormat="1" ht="14" customHeight="1" thickTop="1" thickBot="1" x14ac:dyDescent="0.4">
      <c r="A32" s="57">
        <v>9</v>
      </c>
      <c r="B32" s="20" t="s">
        <v>149</v>
      </c>
      <c r="C32" s="90" t="s">
        <v>130</v>
      </c>
      <c r="D32" s="91"/>
      <c r="E32" s="91"/>
      <c r="F32" s="22" t="s">
        <v>9</v>
      </c>
      <c r="G32" s="23">
        <v>4</v>
      </c>
      <c r="H32" s="23"/>
      <c r="I32" s="24"/>
      <c r="J32" s="25">
        <f>I32*G32</f>
        <v>0</v>
      </c>
    </row>
    <row r="33" spans="1:10" s="58" customFormat="1" ht="15" thickTop="1" x14ac:dyDescent="0.35">
      <c r="A33" s="57" t="s">
        <v>24</v>
      </c>
      <c r="B33" s="59"/>
      <c r="C33" s="91" t="s">
        <v>30</v>
      </c>
      <c r="D33" s="91"/>
      <c r="E33" s="91"/>
      <c r="F33" s="91"/>
      <c r="G33" s="91"/>
      <c r="H33" s="91"/>
      <c r="I33" s="91"/>
      <c r="J33" s="59"/>
    </row>
    <row r="34" spans="1:10" s="58" customFormat="1" ht="15" thickBot="1" x14ac:dyDescent="0.4">
      <c r="A34" s="57" t="s">
        <v>25</v>
      </c>
      <c r="B34" s="60"/>
      <c r="C34" s="82" t="s">
        <v>131</v>
      </c>
      <c r="D34" s="82"/>
      <c r="E34" s="82"/>
      <c r="F34" s="82"/>
      <c r="G34" s="82"/>
      <c r="H34" s="82"/>
      <c r="I34" s="82"/>
      <c r="J34" s="60"/>
    </row>
    <row r="35" spans="1:10" s="65" customFormat="1" ht="17.5" customHeight="1" thickTop="1" thickBot="1" x14ac:dyDescent="0.4">
      <c r="A35" s="63">
        <v>9</v>
      </c>
      <c r="B35" s="20" t="s">
        <v>150</v>
      </c>
      <c r="C35" s="90" t="s">
        <v>162</v>
      </c>
      <c r="D35" s="91"/>
      <c r="E35" s="91"/>
      <c r="F35" s="22" t="s">
        <v>105</v>
      </c>
      <c r="G35" s="23">
        <v>1</v>
      </c>
      <c r="H35" s="23"/>
      <c r="I35" s="24"/>
      <c r="J35" s="25">
        <f>I35*G35</f>
        <v>0</v>
      </c>
    </row>
    <row r="36" spans="1:10" s="65" customFormat="1" ht="15" thickTop="1" x14ac:dyDescent="0.35">
      <c r="A36" s="63" t="s">
        <v>24</v>
      </c>
      <c r="B36" s="66"/>
      <c r="C36" s="91" t="s">
        <v>104</v>
      </c>
      <c r="D36" s="91"/>
      <c r="E36" s="91"/>
      <c r="F36" s="91"/>
      <c r="G36" s="91"/>
      <c r="H36" s="91"/>
      <c r="I36" s="91"/>
      <c r="J36" s="66"/>
    </row>
    <row r="37" spans="1:10" s="65" customFormat="1" ht="15" thickBot="1" x14ac:dyDescent="0.4">
      <c r="A37" s="63" t="s">
        <v>25</v>
      </c>
      <c r="B37" s="64"/>
      <c r="C37" s="82" t="s">
        <v>119</v>
      </c>
      <c r="D37" s="82"/>
      <c r="E37" s="82"/>
      <c r="F37" s="82"/>
      <c r="G37" s="82"/>
      <c r="H37" s="82"/>
      <c r="I37" s="82"/>
      <c r="J37" s="64"/>
    </row>
    <row r="38" spans="1:10" s="58" customFormat="1" ht="17.5" customHeight="1" thickTop="1" thickBot="1" x14ac:dyDescent="0.4">
      <c r="A38" s="57">
        <v>9</v>
      </c>
      <c r="B38" s="20" t="s">
        <v>151</v>
      </c>
      <c r="C38" s="90" t="s">
        <v>136</v>
      </c>
      <c r="D38" s="91"/>
      <c r="E38" s="91"/>
      <c r="F38" s="22" t="s">
        <v>105</v>
      </c>
      <c r="G38" s="23">
        <v>1</v>
      </c>
      <c r="H38" s="23"/>
      <c r="I38" s="24"/>
      <c r="J38" s="25">
        <f>I38*G38</f>
        <v>0</v>
      </c>
    </row>
    <row r="39" spans="1:10" s="58" customFormat="1" ht="15" thickTop="1" x14ac:dyDescent="0.35">
      <c r="A39" s="57" t="s">
        <v>24</v>
      </c>
      <c r="B39" s="59"/>
      <c r="C39" s="91" t="s">
        <v>104</v>
      </c>
      <c r="D39" s="91"/>
      <c r="E39" s="91"/>
      <c r="F39" s="91"/>
      <c r="G39" s="91"/>
      <c r="H39" s="91"/>
      <c r="I39" s="91"/>
      <c r="J39" s="59"/>
    </row>
    <row r="40" spans="1:10" s="58" customFormat="1" ht="15" thickBot="1" x14ac:dyDescent="0.4">
      <c r="A40" s="57" t="s">
        <v>25</v>
      </c>
      <c r="B40" s="60"/>
      <c r="C40" s="82" t="s">
        <v>132</v>
      </c>
      <c r="D40" s="82"/>
      <c r="E40" s="82"/>
      <c r="F40" s="82"/>
      <c r="G40" s="82"/>
      <c r="H40" s="82"/>
      <c r="I40" s="82"/>
      <c r="J40" s="60"/>
    </row>
    <row r="41" spans="1:10" s="58" customFormat="1" ht="17.5" customHeight="1" thickTop="1" thickBot="1" x14ac:dyDescent="0.4">
      <c r="A41" s="57">
        <v>9</v>
      </c>
      <c r="B41" s="20" t="s">
        <v>163</v>
      </c>
      <c r="C41" s="90" t="s">
        <v>133</v>
      </c>
      <c r="D41" s="91"/>
      <c r="E41" s="91"/>
      <c r="F41" s="22" t="s">
        <v>105</v>
      </c>
      <c r="G41" s="23">
        <v>1</v>
      </c>
      <c r="H41" s="23"/>
      <c r="I41" s="24"/>
      <c r="J41" s="25">
        <f>I41*G41</f>
        <v>0</v>
      </c>
    </row>
    <row r="42" spans="1:10" s="58" customFormat="1" ht="15" thickTop="1" x14ac:dyDescent="0.35">
      <c r="A42" s="57" t="s">
        <v>24</v>
      </c>
      <c r="B42" s="59"/>
      <c r="C42" s="91" t="s">
        <v>104</v>
      </c>
      <c r="D42" s="91"/>
      <c r="E42" s="91"/>
      <c r="F42" s="91"/>
      <c r="G42" s="91"/>
      <c r="H42" s="91"/>
      <c r="I42" s="91"/>
      <c r="J42" s="59"/>
    </row>
    <row r="43" spans="1:10" s="58" customFormat="1" x14ac:dyDescent="0.35">
      <c r="A43" s="57" t="s">
        <v>25</v>
      </c>
      <c r="B43" s="60"/>
      <c r="C43" s="82" t="s">
        <v>132</v>
      </c>
      <c r="D43" s="82"/>
      <c r="E43" s="82"/>
      <c r="F43" s="82"/>
      <c r="G43" s="82"/>
      <c r="H43" s="82"/>
      <c r="I43" s="82"/>
      <c r="J43" s="60"/>
    </row>
    <row r="44" spans="1:10" x14ac:dyDescent="0.35">
      <c r="A44" s="4" t="s">
        <v>26</v>
      </c>
      <c r="B44" s="21"/>
      <c r="C44" s="83"/>
      <c r="D44" s="83"/>
      <c r="E44" s="83"/>
      <c r="J44" s="21"/>
    </row>
    <row r="45" spans="1:10" ht="16.899999999999999" customHeight="1" x14ac:dyDescent="0.35">
      <c r="B45" s="21"/>
      <c r="C45" s="86" t="s">
        <v>110</v>
      </c>
      <c r="D45" s="87"/>
      <c r="E45" s="87"/>
      <c r="F45" s="84"/>
      <c r="G45" s="84"/>
      <c r="H45" s="84"/>
      <c r="I45" s="84"/>
      <c r="J45" s="85"/>
    </row>
    <row r="46" spans="1:10" x14ac:dyDescent="0.35">
      <c r="B46" s="21"/>
      <c r="C46" s="89"/>
      <c r="D46" s="73"/>
      <c r="E46" s="73"/>
      <c r="F46" s="73"/>
      <c r="G46" s="73"/>
      <c r="H46" s="73"/>
      <c r="I46" s="73"/>
      <c r="J46" s="88"/>
    </row>
    <row r="47" spans="1:10" x14ac:dyDescent="0.35">
      <c r="B47" s="21"/>
      <c r="C47" s="97" t="s">
        <v>27</v>
      </c>
      <c r="D47" s="98"/>
      <c r="E47" s="98"/>
      <c r="F47" s="99">
        <f>SUM(J20:J41)</f>
        <v>0</v>
      </c>
      <c r="G47" s="99"/>
      <c r="H47" s="99"/>
      <c r="I47" s="99"/>
      <c r="J47" s="100"/>
    </row>
    <row r="48" spans="1:10" s="46" customFormat="1" x14ac:dyDescent="0.35">
      <c r="B48" s="44"/>
      <c r="C48" s="48"/>
      <c r="D48" s="48"/>
      <c r="E48" s="48"/>
      <c r="F48" s="49"/>
      <c r="G48" s="49"/>
      <c r="H48" s="49"/>
      <c r="I48" s="49"/>
      <c r="J48" s="47"/>
    </row>
    <row r="49" spans="1:10" ht="16.899999999999999" customHeight="1" x14ac:dyDescent="0.35">
      <c r="A49" s="4">
        <v>5</v>
      </c>
      <c r="B49" s="13" t="s">
        <v>152</v>
      </c>
      <c r="C49" s="95" t="s">
        <v>109</v>
      </c>
      <c r="D49" s="95"/>
      <c r="E49" s="95"/>
      <c r="F49" s="18"/>
      <c r="G49" s="18"/>
      <c r="H49" s="18"/>
      <c r="I49" s="18"/>
      <c r="J49" s="19"/>
    </row>
    <row r="50" spans="1:10" s="46" customFormat="1" ht="16.899999999999999" customHeight="1" thickBot="1" x14ac:dyDescent="0.4">
      <c r="A50" s="42">
        <v>5</v>
      </c>
      <c r="B50" s="13"/>
      <c r="C50" s="96"/>
      <c r="D50" s="96"/>
      <c r="E50" s="96"/>
      <c r="F50" s="43"/>
      <c r="G50" s="43"/>
      <c r="H50" s="43"/>
      <c r="I50" s="43"/>
      <c r="J50" s="19"/>
    </row>
    <row r="51" spans="1:10" s="58" customFormat="1" ht="21.5" customHeight="1" thickTop="1" thickBot="1" x14ac:dyDescent="0.4">
      <c r="A51" s="57">
        <v>9</v>
      </c>
      <c r="B51" s="20" t="s">
        <v>153</v>
      </c>
      <c r="C51" s="90" t="s">
        <v>125</v>
      </c>
      <c r="D51" s="91"/>
      <c r="E51" s="91"/>
      <c r="F51" s="22" t="s">
        <v>9</v>
      </c>
      <c r="G51" s="23">
        <v>1</v>
      </c>
      <c r="H51" s="23"/>
      <c r="I51" s="24"/>
      <c r="J51" s="25">
        <f>I51*G51</f>
        <v>0</v>
      </c>
    </row>
    <row r="52" spans="1:10" s="58" customFormat="1" ht="15" thickTop="1" x14ac:dyDescent="0.35">
      <c r="A52" s="57" t="s">
        <v>24</v>
      </c>
      <c r="B52" s="59"/>
      <c r="C52" s="89" t="s">
        <v>30</v>
      </c>
      <c r="D52" s="115"/>
      <c r="E52" s="115"/>
      <c r="F52" s="115"/>
      <c r="G52" s="115"/>
      <c r="H52" s="115"/>
      <c r="I52" s="88"/>
      <c r="J52" s="59"/>
    </row>
    <row r="53" spans="1:10" s="58" customFormat="1" ht="15" thickBot="1" x14ac:dyDescent="0.4">
      <c r="A53" s="57" t="s">
        <v>25</v>
      </c>
      <c r="B53" s="60"/>
      <c r="C53" s="82" t="s">
        <v>126</v>
      </c>
      <c r="D53" s="82"/>
      <c r="E53" s="82"/>
      <c r="F53" s="82"/>
      <c r="G53" s="82"/>
      <c r="H53" s="82"/>
      <c r="I53" s="82"/>
      <c r="J53" s="60"/>
    </row>
    <row r="54" spans="1:10" s="46" customFormat="1" ht="23" customHeight="1" thickTop="1" thickBot="1" x14ac:dyDescent="0.4">
      <c r="A54" s="42">
        <v>9</v>
      </c>
      <c r="B54" s="20" t="s">
        <v>154</v>
      </c>
      <c r="C54" s="90" t="s">
        <v>164</v>
      </c>
      <c r="D54" s="91"/>
      <c r="E54" s="91"/>
      <c r="F54" s="22" t="s">
        <v>9</v>
      </c>
      <c r="G54" s="23">
        <v>1</v>
      </c>
      <c r="H54" s="23"/>
      <c r="I54" s="24"/>
      <c r="J54" s="25">
        <f>I54*G54</f>
        <v>0</v>
      </c>
    </row>
    <row r="55" spans="1:10" s="46" customFormat="1" ht="15" thickTop="1" x14ac:dyDescent="0.35">
      <c r="A55" s="42" t="s">
        <v>24</v>
      </c>
      <c r="B55" s="44"/>
      <c r="C55" s="89" t="s">
        <v>30</v>
      </c>
      <c r="D55" s="115"/>
      <c r="E55" s="115"/>
      <c r="F55" s="115"/>
      <c r="G55" s="115"/>
      <c r="H55" s="115"/>
      <c r="I55" s="88"/>
      <c r="J55" s="44"/>
    </row>
    <row r="56" spans="1:10" s="46" customFormat="1" ht="15" thickBot="1" x14ac:dyDescent="0.4">
      <c r="A56" s="42" t="s">
        <v>25</v>
      </c>
      <c r="B56" s="45"/>
      <c r="C56" s="82" t="s">
        <v>165</v>
      </c>
      <c r="D56" s="82"/>
      <c r="E56" s="82"/>
      <c r="F56" s="82"/>
      <c r="G56" s="82"/>
      <c r="H56" s="82"/>
      <c r="I56" s="82"/>
      <c r="J56" s="45"/>
    </row>
    <row r="57" spans="1:10" s="70" customFormat="1" ht="23" customHeight="1" thickTop="1" thickBot="1" x14ac:dyDescent="0.4">
      <c r="A57" s="67">
        <v>9</v>
      </c>
      <c r="B57" s="20" t="s">
        <v>155</v>
      </c>
      <c r="C57" s="90" t="s">
        <v>166</v>
      </c>
      <c r="D57" s="91"/>
      <c r="E57" s="91"/>
      <c r="F57" s="22" t="s">
        <v>9</v>
      </c>
      <c r="G57" s="23">
        <v>1</v>
      </c>
      <c r="H57" s="23"/>
      <c r="I57" s="24"/>
      <c r="J57" s="25">
        <f>I57*G57</f>
        <v>0</v>
      </c>
    </row>
    <row r="58" spans="1:10" s="70" customFormat="1" ht="15" thickTop="1" x14ac:dyDescent="0.35">
      <c r="A58" s="67" t="s">
        <v>24</v>
      </c>
      <c r="B58" s="68"/>
      <c r="C58" s="89" t="s">
        <v>30</v>
      </c>
      <c r="D58" s="115"/>
      <c r="E58" s="115"/>
      <c r="F58" s="115"/>
      <c r="G58" s="115"/>
      <c r="H58" s="115"/>
      <c r="I58" s="88"/>
      <c r="J58" s="68"/>
    </row>
    <row r="59" spans="1:10" s="70" customFormat="1" ht="15" thickBot="1" x14ac:dyDescent="0.4">
      <c r="A59" s="67" t="s">
        <v>25</v>
      </c>
      <c r="B59" s="69"/>
      <c r="C59" s="82" t="s">
        <v>167</v>
      </c>
      <c r="D59" s="82"/>
      <c r="E59" s="82"/>
      <c r="F59" s="82"/>
      <c r="G59" s="82"/>
      <c r="H59" s="82"/>
      <c r="I59" s="82"/>
      <c r="J59" s="69"/>
    </row>
    <row r="60" spans="1:10" s="58" customFormat="1" ht="21.5" customHeight="1" thickTop="1" thickBot="1" x14ac:dyDescent="0.4">
      <c r="A60" s="57">
        <v>9</v>
      </c>
      <c r="B60" s="20" t="s">
        <v>156</v>
      </c>
      <c r="C60" s="90" t="s">
        <v>137</v>
      </c>
      <c r="D60" s="91"/>
      <c r="E60" s="91"/>
      <c r="F60" s="22" t="s">
        <v>9</v>
      </c>
      <c r="G60" s="23">
        <v>2</v>
      </c>
      <c r="H60" s="23"/>
      <c r="I60" s="24"/>
      <c r="J60" s="25">
        <f>I60*G60</f>
        <v>0</v>
      </c>
    </row>
    <row r="61" spans="1:10" s="58" customFormat="1" ht="15" thickTop="1" x14ac:dyDescent="0.35">
      <c r="A61" s="57" t="s">
        <v>24</v>
      </c>
      <c r="B61" s="59"/>
      <c r="C61" s="89" t="s">
        <v>30</v>
      </c>
      <c r="D61" s="115"/>
      <c r="E61" s="115"/>
      <c r="F61" s="115"/>
      <c r="G61" s="115"/>
      <c r="H61" s="115"/>
      <c r="I61" s="88"/>
      <c r="J61" s="59"/>
    </row>
    <row r="62" spans="1:10" s="58" customFormat="1" ht="15" thickBot="1" x14ac:dyDescent="0.4">
      <c r="A62" s="57" t="s">
        <v>25</v>
      </c>
      <c r="B62" s="60"/>
      <c r="C62" s="82" t="s">
        <v>135</v>
      </c>
      <c r="D62" s="82"/>
      <c r="E62" s="82"/>
      <c r="F62" s="82"/>
      <c r="G62" s="82"/>
      <c r="H62" s="82"/>
      <c r="I62" s="82"/>
      <c r="J62" s="60"/>
    </row>
    <row r="63" spans="1:10" s="58" customFormat="1" ht="21.5" customHeight="1" thickTop="1" thickBot="1" x14ac:dyDescent="0.4">
      <c r="A63" s="57">
        <v>9</v>
      </c>
      <c r="B63" s="20" t="s">
        <v>157</v>
      </c>
      <c r="C63" s="90" t="s">
        <v>138</v>
      </c>
      <c r="D63" s="91"/>
      <c r="E63" s="91"/>
      <c r="F63" s="22" t="s">
        <v>9</v>
      </c>
      <c r="G63" s="23">
        <v>4</v>
      </c>
      <c r="H63" s="23"/>
      <c r="I63" s="24"/>
      <c r="J63" s="25">
        <f>I63*G63</f>
        <v>0</v>
      </c>
    </row>
    <row r="64" spans="1:10" s="58" customFormat="1" ht="15" thickTop="1" x14ac:dyDescent="0.35">
      <c r="A64" s="57" t="s">
        <v>24</v>
      </c>
      <c r="B64" s="59"/>
      <c r="C64" s="89" t="s">
        <v>30</v>
      </c>
      <c r="D64" s="115"/>
      <c r="E64" s="115"/>
      <c r="F64" s="115"/>
      <c r="G64" s="115"/>
      <c r="H64" s="115"/>
      <c r="I64" s="88"/>
      <c r="J64" s="59"/>
    </row>
    <row r="65" spans="1:10" s="58" customFormat="1" ht="15" thickBot="1" x14ac:dyDescent="0.4">
      <c r="A65" s="57" t="s">
        <v>25</v>
      </c>
      <c r="B65" s="60"/>
      <c r="C65" s="82" t="s">
        <v>139</v>
      </c>
      <c r="D65" s="82"/>
      <c r="E65" s="82"/>
      <c r="F65" s="82"/>
      <c r="G65" s="82"/>
      <c r="H65" s="82"/>
      <c r="I65" s="82"/>
      <c r="J65" s="60"/>
    </row>
    <row r="66" spans="1:10" s="58" customFormat="1" ht="23" customHeight="1" thickTop="1" thickBot="1" x14ac:dyDescent="0.4">
      <c r="A66" s="57">
        <v>9</v>
      </c>
      <c r="B66" s="20" t="s">
        <v>158</v>
      </c>
      <c r="C66" s="90" t="s">
        <v>140</v>
      </c>
      <c r="D66" s="91"/>
      <c r="E66" s="91"/>
      <c r="F66" s="22" t="s">
        <v>9</v>
      </c>
      <c r="G66" s="23">
        <v>1</v>
      </c>
      <c r="H66" s="23"/>
      <c r="I66" s="24"/>
      <c r="J66" s="25">
        <f>I66*G66</f>
        <v>0</v>
      </c>
    </row>
    <row r="67" spans="1:10" s="58" customFormat="1" ht="15" thickTop="1" x14ac:dyDescent="0.35">
      <c r="A67" s="57" t="s">
        <v>24</v>
      </c>
      <c r="B67" s="59"/>
      <c r="C67" s="89" t="s">
        <v>30</v>
      </c>
      <c r="D67" s="115"/>
      <c r="E67" s="115"/>
      <c r="F67" s="115"/>
      <c r="G67" s="115"/>
      <c r="H67" s="115"/>
      <c r="I67" s="88"/>
      <c r="J67" s="59"/>
    </row>
    <row r="68" spans="1:10" s="58" customFormat="1" ht="15" thickBot="1" x14ac:dyDescent="0.4">
      <c r="A68" s="57" t="s">
        <v>25</v>
      </c>
      <c r="B68" s="60"/>
      <c r="C68" s="82" t="s">
        <v>126</v>
      </c>
      <c r="D68" s="82"/>
      <c r="E68" s="82"/>
      <c r="F68" s="82"/>
      <c r="G68" s="82"/>
      <c r="H68" s="82"/>
      <c r="I68" s="82"/>
      <c r="J68" s="60"/>
    </row>
    <row r="69" spans="1:10" s="58" customFormat="1" ht="23" customHeight="1" thickTop="1" thickBot="1" x14ac:dyDescent="0.4">
      <c r="A69" s="57">
        <v>9</v>
      </c>
      <c r="B69" s="20" t="s">
        <v>159</v>
      </c>
      <c r="C69" s="90" t="s">
        <v>134</v>
      </c>
      <c r="D69" s="91"/>
      <c r="E69" s="91"/>
      <c r="F69" s="22" t="s">
        <v>9</v>
      </c>
      <c r="G69" s="23">
        <v>1</v>
      </c>
      <c r="H69" s="23"/>
      <c r="I69" s="24"/>
      <c r="J69" s="25">
        <f>I69*G69</f>
        <v>0</v>
      </c>
    </row>
    <row r="70" spans="1:10" s="58" customFormat="1" ht="15" thickTop="1" x14ac:dyDescent="0.35">
      <c r="A70" s="57" t="s">
        <v>24</v>
      </c>
      <c r="B70" s="59"/>
      <c r="C70" s="89" t="s">
        <v>30</v>
      </c>
      <c r="D70" s="115"/>
      <c r="E70" s="115"/>
      <c r="F70" s="115"/>
      <c r="G70" s="115"/>
      <c r="H70" s="115"/>
      <c r="I70" s="88"/>
      <c r="J70" s="59"/>
    </row>
    <row r="71" spans="1:10" s="58" customFormat="1" ht="15" thickBot="1" x14ac:dyDescent="0.4">
      <c r="A71" s="57" t="s">
        <v>25</v>
      </c>
      <c r="B71" s="60"/>
      <c r="C71" s="82" t="s">
        <v>126</v>
      </c>
      <c r="D71" s="82"/>
      <c r="E71" s="82"/>
      <c r="F71" s="82"/>
      <c r="G71" s="82"/>
      <c r="H71" s="82"/>
      <c r="I71" s="82"/>
      <c r="J71" s="60"/>
    </row>
    <row r="72" spans="1:10" s="58" customFormat="1" ht="23" customHeight="1" thickTop="1" thickBot="1" x14ac:dyDescent="0.4">
      <c r="A72" s="57">
        <v>9</v>
      </c>
      <c r="B72" s="20" t="s">
        <v>160</v>
      </c>
      <c r="C72" s="90" t="s">
        <v>141</v>
      </c>
      <c r="D72" s="91"/>
      <c r="E72" s="91"/>
      <c r="F72" s="22" t="s">
        <v>105</v>
      </c>
      <c r="G72" s="23">
        <v>1</v>
      </c>
      <c r="H72" s="23"/>
      <c r="I72" s="24"/>
      <c r="J72" s="25">
        <f>I72*G72</f>
        <v>0</v>
      </c>
    </row>
    <row r="73" spans="1:10" s="58" customFormat="1" ht="15" thickTop="1" x14ac:dyDescent="0.35">
      <c r="A73" s="57" t="s">
        <v>24</v>
      </c>
      <c r="B73" s="59"/>
      <c r="C73" s="91" t="s">
        <v>104</v>
      </c>
      <c r="D73" s="91"/>
      <c r="E73" s="91"/>
      <c r="F73" s="91"/>
      <c r="G73" s="91"/>
      <c r="H73" s="91"/>
      <c r="I73" s="91"/>
      <c r="J73" s="59"/>
    </row>
    <row r="74" spans="1:10" s="58" customFormat="1" ht="15" thickBot="1" x14ac:dyDescent="0.4">
      <c r="A74" s="57" t="s">
        <v>25</v>
      </c>
      <c r="B74" s="60"/>
      <c r="C74" s="82" t="s">
        <v>119</v>
      </c>
      <c r="D74" s="82"/>
      <c r="E74" s="82"/>
      <c r="F74" s="82"/>
      <c r="G74" s="82"/>
      <c r="H74" s="82"/>
      <c r="I74" s="82"/>
      <c r="J74" s="60"/>
    </row>
    <row r="75" spans="1:10" s="58" customFormat="1" ht="16.5" customHeight="1" thickTop="1" thickBot="1" x14ac:dyDescent="0.4">
      <c r="A75" s="57">
        <v>9</v>
      </c>
      <c r="B75" s="20" t="s">
        <v>168</v>
      </c>
      <c r="C75" s="90" t="s">
        <v>143</v>
      </c>
      <c r="D75" s="91"/>
      <c r="E75" s="91"/>
      <c r="F75" s="22" t="s">
        <v>105</v>
      </c>
      <c r="G75" s="23">
        <v>1</v>
      </c>
      <c r="H75" s="23"/>
      <c r="I75" s="24"/>
      <c r="J75" s="25">
        <f>I75*G75</f>
        <v>0</v>
      </c>
    </row>
    <row r="76" spans="1:10" s="58" customFormat="1" ht="15" thickTop="1" x14ac:dyDescent="0.35">
      <c r="A76" s="57" t="s">
        <v>24</v>
      </c>
      <c r="B76" s="59"/>
      <c r="C76" s="91" t="s">
        <v>104</v>
      </c>
      <c r="D76" s="91"/>
      <c r="E76" s="91"/>
      <c r="F76" s="91"/>
      <c r="G76" s="91"/>
      <c r="H76" s="91"/>
      <c r="I76" s="91"/>
      <c r="J76" s="59"/>
    </row>
    <row r="77" spans="1:10" s="58" customFormat="1" x14ac:dyDescent="0.35">
      <c r="A77" s="57" t="s">
        <v>25</v>
      </c>
      <c r="B77" s="60"/>
      <c r="C77" s="82" t="s">
        <v>142</v>
      </c>
      <c r="D77" s="82"/>
      <c r="E77" s="82"/>
      <c r="F77" s="82"/>
      <c r="G77" s="82"/>
      <c r="H77" s="82"/>
      <c r="I77" s="82"/>
      <c r="J77" s="60"/>
    </row>
    <row r="78" spans="1:10" s="46" customFormat="1" ht="16.899999999999999" customHeight="1" x14ac:dyDescent="0.35">
      <c r="B78" s="44"/>
      <c r="C78" s="86" t="s">
        <v>111</v>
      </c>
      <c r="D78" s="87"/>
      <c r="E78" s="87"/>
      <c r="F78" s="84"/>
      <c r="G78" s="84"/>
      <c r="H78" s="84"/>
      <c r="I78" s="84"/>
      <c r="J78" s="85"/>
    </row>
    <row r="79" spans="1:10" s="46" customFormat="1" x14ac:dyDescent="0.35">
      <c r="B79" s="44"/>
      <c r="C79" s="89"/>
      <c r="D79" s="73"/>
      <c r="E79" s="73"/>
      <c r="F79" s="73"/>
      <c r="G79" s="73"/>
      <c r="H79" s="73"/>
      <c r="I79" s="73"/>
      <c r="J79" s="88"/>
    </row>
    <row r="80" spans="1:10" s="46" customFormat="1" x14ac:dyDescent="0.35">
      <c r="B80" s="44"/>
      <c r="C80" s="97" t="s">
        <v>27</v>
      </c>
      <c r="D80" s="98"/>
      <c r="E80" s="98"/>
      <c r="F80" s="99">
        <f>SUM(J50:J77)</f>
        <v>0</v>
      </c>
      <c r="G80" s="99"/>
      <c r="H80" s="99"/>
      <c r="I80" s="99"/>
      <c r="J80" s="100"/>
    </row>
    <row r="81" spans="1:10" s="46" customFormat="1" ht="15" thickBot="1" x14ac:dyDescent="0.4">
      <c r="B81" s="50"/>
      <c r="C81" s="48"/>
      <c r="D81" s="48"/>
      <c r="E81" s="48"/>
      <c r="F81" s="49"/>
      <c r="G81" s="49"/>
      <c r="H81" s="49"/>
      <c r="I81" s="49"/>
      <c r="J81" s="49"/>
    </row>
    <row r="82" spans="1:10" s="46" customFormat="1" x14ac:dyDescent="0.35">
      <c r="C82" s="110" t="s">
        <v>161</v>
      </c>
      <c r="D82" s="111"/>
      <c r="E82" s="111"/>
      <c r="F82" s="27"/>
      <c r="G82" s="27"/>
      <c r="H82" s="27"/>
      <c r="I82" s="27"/>
      <c r="J82" s="28"/>
    </row>
    <row r="83" spans="1:10" s="46" customFormat="1" x14ac:dyDescent="0.35">
      <c r="C83" s="112"/>
      <c r="D83" s="113"/>
      <c r="E83" s="113"/>
      <c r="F83" s="113"/>
      <c r="G83" s="113"/>
      <c r="H83" s="113"/>
      <c r="I83" s="113"/>
      <c r="J83" s="114"/>
    </row>
    <row r="84" spans="1:10" s="46" customFormat="1" x14ac:dyDescent="0.35">
      <c r="A84" s="12"/>
      <c r="C84" s="109" t="s">
        <v>27</v>
      </c>
      <c r="D84" s="73"/>
      <c r="E84" s="73"/>
      <c r="F84" s="106">
        <f>F17+F80+F47</f>
        <v>0</v>
      </c>
      <c r="G84" s="107"/>
      <c r="H84" s="107"/>
      <c r="I84" s="107"/>
      <c r="J84" s="108"/>
    </row>
    <row r="85" spans="1:10" s="46" customFormat="1" x14ac:dyDescent="0.35">
      <c r="A85" s="12"/>
      <c r="C85" s="109" t="s">
        <v>28</v>
      </c>
      <c r="D85" s="73"/>
      <c r="E85" s="73"/>
      <c r="F85" s="106">
        <f>F84*0.2</f>
        <v>0</v>
      </c>
      <c r="G85" s="107"/>
      <c r="H85" s="107"/>
      <c r="I85" s="107"/>
      <c r="J85" s="108"/>
    </row>
    <row r="86" spans="1:10" s="46" customFormat="1" ht="15" thickBot="1" x14ac:dyDescent="0.4">
      <c r="C86" s="101" t="s">
        <v>29</v>
      </c>
      <c r="D86" s="102"/>
      <c r="E86" s="102"/>
      <c r="F86" s="103">
        <f>F84+F85</f>
        <v>0</v>
      </c>
      <c r="G86" s="104"/>
      <c r="H86" s="104"/>
      <c r="I86" s="104"/>
      <c r="J86" s="105"/>
    </row>
    <row r="87" spans="1:10" s="46" customFormat="1" x14ac:dyDescent="0.35">
      <c r="C87" s="116"/>
      <c r="D87" s="83"/>
      <c r="E87" s="83"/>
      <c r="F87" s="83"/>
      <c r="G87" s="83"/>
      <c r="H87" s="83"/>
      <c r="I87" s="83"/>
      <c r="J87" s="83"/>
    </row>
    <row r="88" spans="1:10" s="46" customFormat="1" x14ac:dyDescent="0.35">
      <c r="C88" s="117" t="s">
        <v>32</v>
      </c>
      <c r="D88" s="83"/>
      <c r="E88" s="83"/>
      <c r="F88" s="83"/>
      <c r="G88" s="83"/>
      <c r="H88" s="83"/>
      <c r="I88" s="83"/>
      <c r="J88" s="83"/>
    </row>
    <row r="89" spans="1:10" s="46" customFormat="1" ht="15" thickBot="1" x14ac:dyDescent="0.4">
      <c r="C89" s="102"/>
      <c r="D89" s="102"/>
      <c r="E89" s="102"/>
      <c r="F89" s="102"/>
      <c r="G89" s="102"/>
      <c r="H89" s="102"/>
      <c r="I89" s="102"/>
      <c r="J89" s="102"/>
    </row>
    <row r="90" spans="1:10" s="46" customFormat="1" ht="15" thickBot="1" x14ac:dyDescent="0.4">
      <c r="C90" s="102"/>
      <c r="D90" s="102"/>
      <c r="E90" s="102"/>
      <c r="F90" s="102"/>
      <c r="G90" s="102"/>
      <c r="H90" s="102"/>
      <c r="I90" s="102"/>
      <c r="J90" s="102"/>
    </row>
    <row r="91" spans="1:10" s="46" customFormat="1" ht="56.75" customHeight="1" x14ac:dyDescent="0.35">
      <c r="F91" s="120" t="s">
        <v>33</v>
      </c>
      <c r="G91" s="120"/>
      <c r="H91" s="120"/>
      <c r="I91" s="120"/>
      <c r="J91" s="120"/>
    </row>
    <row r="92" spans="1:10" s="46" customFormat="1" x14ac:dyDescent="0.35"/>
    <row r="93" spans="1:10" ht="15" thickBot="1" x14ac:dyDescent="0.4"/>
    <row r="94" spans="1:10" ht="85" customHeight="1" thickBot="1" x14ac:dyDescent="0.4">
      <c r="C94" s="119" t="s">
        <v>34</v>
      </c>
      <c r="D94" s="119"/>
      <c r="F94" s="119" t="s">
        <v>35</v>
      </c>
      <c r="G94" s="119"/>
      <c r="H94" s="119"/>
      <c r="I94" s="119"/>
      <c r="J94" s="119"/>
    </row>
    <row r="95" spans="1:10" x14ac:dyDescent="0.35">
      <c r="C95" s="118"/>
      <c r="D95" s="118"/>
      <c r="E95" s="118"/>
      <c r="F95" s="118"/>
      <c r="G95" s="118"/>
      <c r="H95" s="118"/>
      <c r="I95" s="118"/>
      <c r="J95" s="118"/>
    </row>
  </sheetData>
  <mergeCells count="102">
    <mergeCell ref="C57:E57"/>
    <mergeCell ref="C58:I58"/>
    <mergeCell ref="C59:I59"/>
    <mergeCell ref="C75:E75"/>
    <mergeCell ref="C76:I76"/>
    <mergeCell ref="C77:I77"/>
    <mergeCell ref="C71:I71"/>
    <mergeCell ref="C72:E72"/>
    <mergeCell ref="C73:I73"/>
    <mergeCell ref="C74:I74"/>
    <mergeCell ref="C60:E60"/>
    <mergeCell ref="C61:I61"/>
    <mergeCell ref="C62:I62"/>
    <mergeCell ref="C63:E63"/>
    <mergeCell ref="C64:I64"/>
    <mergeCell ref="C65:I65"/>
    <mergeCell ref="C66:E66"/>
    <mergeCell ref="C67:I67"/>
    <mergeCell ref="C68:I68"/>
    <mergeCell ref="C69:E69"/>
    <mergeCell ref="C70:I70"/>
    <mergeCell ref="C16:E16"/>
    <mergeCell ref="F16:J16"/>
    <mergeCell ref="C17:E17"/>
    <mergeCell ref="F17:J17"/>
    <mergeCell ref="C23:E23"/>
    <mergeCell ref="C54:E54"/>
    <mergeCell ref="C55:I55"/>
    <mergeCell ref="C56:I56"/>
    <mergeCell ref="C20:E20"/>
    <mergeCell ref="C21:I21"/>
    <mergeCell ref="C22:I22"/>
    <mergeCell ref="C26:E26"/>
    <mergeCell ref="C27:I27"/>
    <mergeCell ref="C24:I24"/>
    <mergeCell ref="C25:I25"/>
    <mergeCell ref="C87:J87"/>
    <mergeCell ref="C88:J88"/>
    <mergeCell ref="C89:J89"/>
    <mergeCell ref="C95:J95"/>
    <mergeCell ref="C94:D94"/>
    <mergeCell ref="F94:J94"/>
    <mergeCell ref="F91:J91"/>
    <mergeCell ref="C90:J90"/>
    <mergeCell ref="C82:E82"/>
    <mergeCell ref="C83:J83"/>
    <mergeCell ref="C84:E84"/>
    <mergeCell ref="C31:I31"/>
    <mergeCell ref="C29:E29"/>
    <mergeCell ref="C51:E51"/>
    <mergeCell ref="C52:I52"/>
    <mergeCell ref="C53:I53"/>
    <mergeCell ref="C30:I30"/>
    <mergeCell ref="C32:E32"/>
    <mergeCell ref="C33:I33"/>
    <mergeCell ref="C34:I34"/>
    <mergeCell ref="F47:J47"/>
    <mergeCell ref="C47:E47"/>
    <mergeCell ref="C49:E49"/>
    <mergeCell ref="C50:E50"/>
    <mergeCell ref="C86:E86"/>
    <mergeCell ref="F86:J86"/>
    <mergeCell ref="F84:J84"/>
    <mergeCell ref="C85:E85"/>
    <mergeCell ref="F85:J85"/>
    <mergeCell ref="C78:E78"/>
    <mergeCell ref="F78:J78"/>
    <mergeCell ref="C79:E79"/>
    <mergeCell ref="F79:J79"/>
    <mergeCell ref="C80:E80"/>
    <mergeCell ref="F80:J80"/>
    <mergeCell ref="C3:E3"/>
    <mergeCell ref="C4:E4"/>
    <mergeCell ref="C5:E5"/>
    <mergeCell ref="C18:E18"/>
    <mergeCell ref="C19:E19"/>
    <mergeCell ref="C6:E6"/>
    <mergeCell ref="C7:E7"/>
    <mergeCell ref="C8:E8"/>
    <mergeCell ref="C9:I9"/>
    <mergeCell ref="C10:I10"/>
    <mergeCell ref="C11:E11"/>
    <mergeCell ref="C12:I12"/>
    <mergeCell ref="C13:I13"/>
    <mergeCell ref="C14:E14"/>
    <mergeCell ref="C15:E15"/>
    <mergeCell ref="F15:J15"/>
    <mergeCell ref="C28:I28"/>
    <mergeCell ref="C44:E44"/>
    <mergeCell ref="F45:J45"/>
    <mergeCell ref="C45:E45"/>
    <mergeCell ref="F46:J46"/>
    <mergeCell ref="C46:E46"/>
    <mergeCell ref="C38:E38"/>
    <mergeCell ref="C39:I39"/>
    <mergeCell ref="C40:I40"/>
    <mergeCell ref="C41:E41"/>
    <mergeCell ref="C42:I42"/>
    <mergeCell ref="C43:I43"/>
    <mergeCell ref="C35:E35"/>
    <mergeCell ref="C36:I36"/>
    <mergeCell ref="C37:I37"/>
  </mergeCells>
  <pageMargins left="0.55118110236219997" right="0.55118110236219997" top="0.55118110236219997" bottom="0.55118110236219997" header="0.23622047244093999" footer="0.23622047244093999"/>
  <pageSetup paperSize="9" scale="90" fitToHeight="0" orientation="portrait" r:id="rId1"/>
  <headerFooter>
    <oddFooter>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18" t="s">
        <v>36</v>
      </c>
      <c r="AA1" s="4" t="e">
        <f>IF(DPGF!#REF!&lt;&gt;"",DPGF!#REF!,"0")</f>
        <v>#REF!</v>
      </c>
    </row>
    <row r="2" spans="1:27" ht="12.75" customHeight="1" x14ac:dyDescent="0.35">
      <c r="AA2" s="4" t="e">
        <f>UPPER(MID(AA98,1,1))&amp;MID(AA98,2,168)</f>
        <v>#REF!</v>
      </c>
    </row>
    <row r="3" spans="1:27" ht="25.5" customHeight="1" x14ac:dyDescent="0.35">
      <c r="A3" s="30" t="s">
        <v>37</v>
      </c>
      <c r="B3" s="29" t="s">
        <v>38</v>
      </c>
      <c r="C3" s="121" t="s">
        <v>63</v>
      </c>
      <c r="D3" s="121"/>
      <c r="E3" s="121"/>
      <c r="F3" s="121"/>
      <c r="G3" s="121"/>
      <c r="H3" s="121"/>
      <c r="I3" s="121"/>
      <c r="J3" s="121"/>
      <c r="AA3" s="4" t="e">
        <f>INT(AA1/1000000)</f>
        <v>#REF!</v>
      </c>
    </row>
    <row r="4" spans="1:27" ht="12.75" customHeight="1" x14ac:dyDescent="0.35">
      <c r="AA4" s="4" t="e">
        <f>INT((AA1-AA3*1000000)/1000)</f>
        <v>#REF!</v>
      </c>
    </row>
    <row r="5" spans="1:27" ht="25.5" customHeight="1" x14ac:dyDescent="0.35">
      <c r="A5" s="30" t="s">
        <v>39</v>
      </c>
      <c r="B5" s="29" t="s">
        <v>40</v>
      </c>
      <c r="C5" s="121" t="s">
        <v>64</v>
      </c>
      <c r="D5" s="121"/>
      <c r="E5" s="121"/>
      <c r="F5" s="121"/>
      <c r="G5" s="121"/>
      <c r="H5" s="121"/>
      <c r="I5" s="121"/>
      <c r="J5" s="121"/>
      <c r="AA5" s="4" t="e">
        <f>INT(AA1-AA3*1000000-AA4*1000)</f>
        <v>#REF!</v>
      </c>
    </row>
    <row r="6" spans="1:27" ht="12.75" customHeight="1" x14ac:dyDescent="0.35">
      <c r="AA6" s="4" t="e">
        <f>ROUND(AA1-AA3*1000000-AA4*1000-AA5,2)*100</f>
        <v>#REF!</v>
      </c>
    </row>
    <row r="7" spans="1:27" ht="12.75" customHeight="1" x14ac:dyDescent="0.35">
      <c r="A7" s="30" t="s">
        <v>49</v>
      </c>
      <c r="B7" s="29" t="s">
        <v>50</v>
      </c>
      <c r="C7" s="31" t="s">
        <v>65</v>
      </c>
      <c r="AA7" s="4" t="e">
        <f>AA3-AA12*100</f>
        <v>#REF!</v>
      </c>
    </row>
    <row r="8" spans="1:27" ht="12.75" customHeight="1" x14ac:dyDescent="0.35">
      <c r="AA8" s="4">
        <v>0</v>
      </c>
    </row>
    <row r="9" spans="1:27" ht="12.75" customHeight="1" x14ac:dyDescent="0.35">
      <c r="A9" s="30" t="s">
        <v>51</v>
      </c>
      <c r="B9" s="29" t="s">
        <v>52</v>
      </c>
      <c r="C9" s="31" t="s">
        <v>21</v>
      </c>
      <c r="AA9" s="4" t="e">
        <f>AA4-AA15*100</f>
        <v>#REF!</v>
      </c>
    </row>
    <row r="10" spans="1:27" ht="12.75" customHeight="1" x14ac:dyDescent="0.35">
      <c r="AA10" s="4" t="e">
        <f>ROUND(AA5-AA18*100,0)</f>
        <v>#REF!</v>
      </c>
    </row>
    <row r="11" spans="1:27" ht="25.5" customHeight="1" x14ac:dyDescent="0.35">
      <c r="A11" s="30" t="s">
        <v>41</v>
      </c>
      <c r="B11" s="29" t="s">
        <v>42</v>
      </c>
      <c r="C11" s="121" t="s">
        <v>22</v>
      </c>
      <c r="D11" s="121"/>
      <c r="E11" s="121"/>
      <c r="F11" s="121"/>
      <c r="G11" s="121"/>
      <c r="H11" s="121"/>
      <c r="I11" s="121"/>
      <c r="J11" s="121"/>
      <c r="AA11" s="4" t="e">
        <f>AA6</f>
        <v>#REF!</v>
      </c>
    </row>
    <row r="12" spans="1:27" ht="12.75" customHeight="1" x14ac:dyDescent="0.35">
      <c r="AA12" s="4" t="e">
        <f>INT(AA3/100)</f>
        <v>#REF!</v>
      </c>
    </row>
    <row r="13" spans="1:27" ht="12.75" customHeight="1" x14ac:dyDescent="0.35">
      <c r="A13" s="30" t="s">
        <v>53</v>
      </c>
      <c r="B13" s="29" t="s">
        <v>54</v>
      </c>
      <c r="C13" s="31" t="s">
        <v>66</v>
      </c>
      <c r="AA13" s="4" t="e">
        <f>INT((AA3-AA12*100)/10)</f>
        <v>#REF!</v>
      </c>
    </row>
    <row r="14" spans="1:27" ht="12.75" customHeight="1" x14ac:dyDescent="0.35">
      <c r="AA14" s="4" t="e">
        <f>AA3-AA12*100-AA13*10</f>
        <v>#REF!</v>
      </c>
    </row>
    <row r="15" spans="1:27" ht="12.75" customHeight="1" x14ac:dyDescent="0.35">
      <c r="A15" s="30" t="s">
        <v>55</v>
      </c>
      <c r="B15" s="29" t="s">
        <v>56</v>
      </c>
      <c r="C15" s="31" t="s">
        <v>67</v>
      </c>
      <c r="AA15" s="4" t="e">
        <f>INT(AA4/100)</f>
        <v>#REF!</v>
      </c>
    </row>
    <row r="16" spans="1:27" ht="12.75" customHeight="1" x14ac:dyDescent="0.35">
      <c r="AA16" s="4" t="e">
        <f>INT((AA4-AA15*100)/10)</f>
        <v>#REF!</v>
      </c>
    </row>
    <row r="17" spans="1:27" ht="12.75" customHeight="1" x14ac:dyDescent="0.35">
      <c r="A17" s="30" t="s">
        <v>57</v>
      </c>
      <c r="B17" s="29" t="s">
        <v>58</v>
      </c>
      <c r="C17" s="31">
        <v>4</v>
      </c>
      <c r="AA17" s="4" t="e">
        <f>AA4-AA15*100-AA16*10</f>
        <v>#REF!</v>
      </c>
    </row>
    <row r="18" spans="1:27" ht="12.75" customHeight="1" x14ac:dyDescent="0.35">
      <c r="AA18" s="4" t="e">
        <f>INT(AA5/100)</f>
        <v>#REF!</v>
      </c>
    </row>
    <row r="19" spans="1:27" ht="12.75" customHeight="1" x14ac:dyDescent="0.35">
      <c r="C19" s="32">
        <v>0.2</v>
      </c>
      <c r="E19" s="33" t="s">
        <v>59</v>
      </c>
      <c r="AA19" s="4" t="e">
        <f>INT((AA5-AA18*100)/10)</f>
        <v>#REF!</v>
      </c>
    </row>
    <row r="20" spans="1:27" ht="12.75" customHeight="1" x14ac:dyDescent="0.35">
      <c r="C20" s="34">
        <v>5.5E-2</v>
      </c>
      <c r="E20" s="33" t="s">
        <v>60</v>
      </c>
      <c r="AA20" s="4" t="e">
        <f>AA5-AA18*100-AA19*10</f>
        <v>#REF!</v>
      </c>
    </row>
    <row r="21" spans="1:27" ht="12.75" customHeight="1" x14ac:dyDescent="0.35">
      <c r="C21" s="34">
        <v>0</v>
      </c>
      <c r="E21" s="33" t="s">
        <v>61</v>
      </c>
      <c r="AA21" s="4" t="e">
        <f>INT(AA6/10)</f>
        <v>#REF!</v>
      </c>
    </row>
    <row r="22" spans="1:27" ht="12.75" customHeight="1" x14ac:dyDescent="0.35">
      <c r="C22" s="35">
        <v>0</v>
      </c>
      <c r="E22" s="33" t="s">
        <v>62</v>
      </c>
      <c r="AA22" s="4" t="e">
        <f>ROUND(AA6-AA21*10,0)</f>
        <v>#REF!</v>
      </c>
    </row>
    <row r="23" spans="1:27" ht="12.75" customHeight="1" x14ac:dyDescent="0.35">
      <c r="AA23" s="4" t="e">
        <f>IF(AA12=0,"",IF(AA12=1,"",IF(AA12=2,"deux ",IF(AA12=3,"trois ",IF(AA12=4,"quatre ",IF(AA12=5,"cinq ",AA42))))))</f>
        <v>#REF!</v>
      </c>
    </row>
    <row r="24" spans="1:27" ht="12.75" customHeight="1" x14ac:dyDescent="0.35">
      <c r="A24" s="30" t="s">
        <v>43</v>
      </c>
      <c r="B24" s="29" t="s">
        <v>44</v>
      </c>
      <c r="C24" s="121" t="s">
        <v>68</v>
      </c>
      <c r="D24" s="121"/>
      <c r="E24" s="121"/>
      <c r="F24" s="121"/>
      <c r="G24" s="121"/>
      <c r="H24" s="121"/>
      <c r="I24" s="121"/>
      <c r="J24" s="121"/>
      <c r="AA24" s="4" t="e">
        <f>IF(AA12=0,"",IF(AA12&lt;2,"cent ",AA43))</f>
        <v>#REF!</v>
      </c>
    </row>
    <row r="25" spans="1:27" ht="12.75" customHeight="1" x14ac:dyDescent="0.35">
      <c r="AA25" s="4" t="e">
        <f>IF(AA13=1,AA44,IF(AA13=7,AA64,IF(AA13=9,AA80,AA89)))</f>
        <v>#REF!</v>
      </c>
    </row>
    <row r="26" spans="1:27" ht="12.75" customHeight="1" x14ac:dyDescent="0.35">
      <c r="A26" s="30" t="s">
        <v>45</v>
      </c>
      <c r="B26" s="29" t="s">
        <v>46</v>
      </c>
      <c r="C26" s="121" t="s">
        <v>69</v>
      </c>
      <c r="D26" s="121"/>
      <c r="E26" s="121"/>
      <c r="F26" s="121"/>
      <c r="G26" s="121"/>
      <c r="H26" s="121"/>
      <c r="I26" s="121"/>
      <c r="J26" s="121"/>
      <c r="AA26" s="4" t="e">
        <f>IF(AA7=11,"",IF(AA7=12,"",IF(AA7=13,"",IF(AA7=14,"",IF(AA7=15,"",IF(AA7=16,"",AA45))))))</f>
        <v>#REF!</v>
      </c>
    </row>
    <row r="27" spans="1:27" ht="12.75" customHeight="1" x14ac:dyDescent="0.35">
      <c r="AA27" s="4" t="e">
        <f>IF(AA3=0,"",IF(AA3&lt;2,"million ","millions "))</f>
        <v>#REF!</v>
      </c>
    </row>
    <row r="28" spans="1:27" ht="12.75" customHeight="1" x14ac:dyDescent="0.35">
      <c r="A28" s="30" t="s">
        <v>47</v>
      </c>
      <c r="B28" s="29" t="s">
        <v>48</v>
      </c>
      <c r="C28" s="121"/>
      <c r="D28" s="121"/>
      <c r="E28" s="121"/>
      <c r="F28" s="121"/>
      <c r="G28" s="121"/>
      <c r="H28" s="121"/>
      <c r="I28" s="121"/>
      <c r="J28" s="121"/>
      <c r="AA28" s="4" t="e">
        <f>IF(AA8=1,"",IF(AA15=0,"",IF(AA15=1,"",IF(AA15=2,"deux ",IF(AA15=3,"trois ",IF(AA15=4,"quatre ",IF(AA15=5,"cinq ",AA46)))))))</f>
        <v>#REF!</v>
      </c>
    </row>
    <row r="29" spans="1:27" ht="12.75" customHeight="1" x14ac:dyDescent="0.35">
      <c r="AA29" s="4" t="e">
        <f>IF(AA15=0,"",IF(AA15&lt;2,"cent ",AA47))</f>
        <v>#REF!</v>
      </c>
    </row>
    <row r="30" spans="1:27" ht="12.75" customHeight="1" x14ac:dyDescent="0.35">
      <c r="AA30" s="4" t="e">
        <f>IF(AA16=1,AA48,IF(AA16=7,AA66,IF(AA16=9,AA81,AA90)))</f>
        <v>#REF!</v>
      </c>
    </row>
    <row r="31" spans="1:27" ht="12.75" customHeight="1" x14ac:dyDescent="0.35">
      <c r="AA31" s="4" t="e">
        <f>IF(AA4=1,"",AA49)</f>
        <v>#REF!</v>
      </c>
    </row>
    <row r="32" spans="1:27" ht="12.75" customHeight="1" x14ac:dyDescent="0.35">
      <c r="AA32" s="4" t="e">
        <f>IF(AA4&gt;0,"mille ","")</f>
        <v>#REF!</v>
      </c>
    </row>
    <row r="33" spans="27:27" ht="12.75" customHeight="1" x14ac:dyDescent="0.35">
      <c r="AA33" s="4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35">
      <c r="AA34" s="4" t="e">
        <f>IF(AA18=0,"",IF(AA18&lt;2,"cent ",AA51))</f>
        <v>#REF!</v>
      </c>
    </row>
    <row r="35" spans="27:27" ht="12.75" customHeight="1" x14ac:dyDescent="0.35">
      <c r="AA35" s="4" t="e">
        <f>IF(AA19=1,AA52,IF(AA19=7,AA68,IF(AA19=9,AA83,AA91)))</f>
        <v>#REF!</v>
      </c>
    </row>
    <row r="36" spans="27:27" ht="12.75" customHeight="1" x14ac:dyDescent="0.35">
      <c r="AA36" s="4" t="e">
        <f>IF(AA10=11,"",IF(AA10=12,"",IF(AA10=13,"",IF(AA10=14,"",IF(AA10=15,"",IF(AA10=16,"",AA53))))))</f>
        <v>#REF!</v>
      </c>
    </row>
    <row r="37" spans="27:27" ht="12.75" customHeight="1" x14ac:dyDescent="0.35">
      <c r="AA37" s="4" t="e">
        <f>IF(INT(AA1&lt;2),"euro ","euros ")</f>
        <v>#REF!</v>
      </c>
    </row>
    <row r="38" spans="27:27" ht="12.75" customHeight="1" x14ac:dyDescent="0.35">
      <c r="AA38" s="4" t="e">
        <f>IF(AA6&gt;0,"et ","")</f>
        <v>#REF!</v>
      </c>
    </row>
    <row r="39" spans="27:27" ht="12.75" customHeight="1" x14ac:dyDescent="0.35">
      <c r="AA39" s="4" t="e">
        <f>IF(AA21=1,AA54,IF(AA21=7,AA70,IF(AA21=9,AA84,AA92)))</f>
        <v>#REF!</v>
      </c>
    </row>
    <row r="40" spans="27:27" ht="12.75" customHeight="1" x14ac:dyDescent="0.35">
      <c r="AA40" s="4" t="e">
        <f>IF(AA11=11,"",IF(AA11=12,"",IF(AA11=13,"",IF(AA11=14,"",IF(AA11=15,"",IF(AA11=16,"",AA55))))))</f>
        <v>#REF!</v>
      </c>
    </row>
    <row r="41" spans="27:27" ht="12.75" customHeight="1" x14ac:dyDescent="0.35">
      <c r="AA41" s="4" t="e">
        <f>IF(AA6=0,"",IF(AA6&lt;2,"centime","centimes"))</f>
        <v>#REF!</v>
      </c>
    </row>
    <row r="42" spans="27:27" ht="12.75" customHeight="1" x14ac:dyDescent="0.35">
      <c r="AA42" s="4" t="e">
        <f>IF(AA3=0," ",IF(AA12=6,"six ",IF(AA12=7,"sept ",IF(AA12=8,"huit ",IF(AA12=9,"neuf ",)))))</f>
        <v>#REF!</v>
      </c>
    </row>
    <row r="43" spans="27:27" ht="12.75" customHeight="1" x14ac:dyDescent="0.35">
      <c r="AA43" s="4" t="e">
        <f>IF(AA7&gt;0,"cent ", "cents ")</f>
        <v>#REF!</v>
      </c>
    </row>
    <row r="44" spans="27:27" ht="12.75" customHeight="1" x14ac:dyDescent="0.35">
      <c r="AA44" s="4" t="e">
        <f>IF(AA7=10,"dix ",IF(AA7=11,"onze ",IF(AA7=12,"douze ",IF(AA7=13,"treize ",IF(AA7=14,"quatorze ",IF(AA7=15,"quinze ",AA56))))))</f>
        <v>#REF!</v>
      </c>
    </row>
    <row r="45" spans="27:27" ht="12.75" customHeight="1" x14ac:dyDescent="0.35">
      <c r="AA45" s="4" t="e">
        <f>IF(AA7=17,"",IF(AA7=18,"",IF(AA7=19,"",AA57)))</f>
        <v>#REF!</v>
      </c>
    </row>
    <row r="46" spans="27:27" ht="12.75" customHeight="1" x14ac:dyDescent="0.35">
      <c r="AA46" s="4" t="e">
        <f>IF(AA15=6,"six ",IF(AA15=7,"sept ",IF(AA15=8,"huit ",IF(AA15=9,"neuf ",))))</f>
        <v>#REF!</v>
      </c>
    </row>
    <row r="47" spans="27:27" ht="12.75" customHeight="1" x14ac:dyDescent="0.35">
      <c r="AA47" s="4" t="e">
        <f>IF(AA9&gt;0,"cent ", "cents ")</f>
        <v>#REF!</v>
      </c>
    </row>
    <row r="48" spans="27:27" ht="12.75" customHeight="1" x14ac:dyDescent="0.35">
      <c r="AA48" s="4" t="e">
        <f>IF(AA9=10,"dix ",IF(AA9=11,"onze ",IF(AA9=12,"douze ",IF(AA9=13,"treize ",IF(AA9=14,"quatorze ",IF(AA9=15,"quinze ",AA58))))))</f>
        <v>#REF!</v>
      </c>
    </row>
    <row r="49" spans="27:27" ht="12.75" customHeight="1" x14ac:dyDescent="0.35">
      <c r="AA49" s="4" t="e">
        <f>IF(AA9=11,"",IF(AA9=12,"",IF(AA9=13,"",IF(AA9=14,"",IF(AA9=15,"",IF(AA9=16,"",AA59))))))</f>
        <v>#REF!</v>
      </c>
    </row>
    <row r="50" spans="27:27" ht="12.75" customHeight="1" x14ac:dyDescent="0.35">
      <c r="AA50" s="4" t="e">
        <f>IF(AA18=6,"six ",IF(AA18=7,"sept ",IF(AA18=8,"huit ",IF(AA18=9,"neuf ",))))</f>
        <v>#REF!</v>
      </c>
    </row>
    <row r="51" spans="27:27" ht="12.75" customHeight="1" x14ac:dyDescent="0.35">
      <c r="AA51" s="4" t="e">
        <f>IF(AA10&gt;0,"cent ", "cents ")</f>
        <v>#REF!</v>
      </c>
    </row>
    <row r="52" spans="27:27" ht="12.75" customHeight="1" x14ac:dyDescent="0.35">
      <c r="AA52" s="4" t="e">
        <f>IF(AA10=10,"dix ",IF(AA10=11,"onze ",IF(AA10=12,"douze ",IF(AA10=13,"treize ",IF(AA10=14,"quatorze ",IF(AA10=15,"quinze ",AA60))))))</f>
        <v>#REF!</v>
      </c>
    </row>
    <row r="53" spans="27:27" ht="12.75" customHeight="1" x14ac:dyDescent="0.35">
      <c r="AA53" s="4" t="e">
        <f>IF(AA10=17,"",IF(AA10=18,"",IF(AA10=19,"",AA61)))</f>
        <v>#REF!</v>
      </c>
    </row>
    <row r="54" spans="27:27" ht="12.75" customHeight="1" x14ac:dyDescent="0.35">
      <c r="AA54" s="4" t="e">
        <f>IF(AA11=10,"dix ",IF(AA11=11,"onze ",IF(AA11=12,"douze ",IF(AA11=13,"treize ",IF(AA11=14,"quatorze ",IF(AA11=15,"quinze ",AA62))))))</f>
        <v>#REF!</v>
      </c>
    </row>
    <row r="55" spans="27:27" ht="12.75" customHeight="1" x14ac:dyDescent="0.35">
      <c r="AA55" s="4" t="e">
        <f>IF(AA11=17,"",IF(AA11=18,"",IF(AA11=19,"",AA63)))</f>
        <v>#REF!</v>
      </c>
    </row>
    <row r="56" spans="27:27" ht="12.75" customHeight="1" x14ac:dyDescent="0.35">
      <c r="AA56" s="4" t="e">
        <f>IF(AA7=16,"seize ",IF(AA7=17,"dix-sept ",IF(AA7=18,"dix-huit ",IF(AA7=19,"dix-neuf ",AA64))))</f>
        <v>#REF!</v>
      </c>
    </row>
    <row r="57" spans="27:27" ht="12.75" customHeight="1" x14ac:dyDescent="0.35">
      <c r="AA57" s="4" t="e">
        <f>IF(AA7=21,"et un ",IF(AA7=31,"et un ",IF(AA7=41,"et un ",IF(AA7=51,"et un ",IF(AA7=61,"et un ",AA65)))))</f>
        <v>#REF!</v>
      </c>
    </row>
    <row r="58" spans="27:27" ht="12.75" customHeight="1" x14ac:dyDescent="0.35">
      <c r="AA58" s="4" t="e">
        <f>IF(AA9=16,"seize ",IF(AA9=17,"dix-sept ",IF(AA9=18,"dix-huit ",IF(AA9=19,"dix-neuf ",AA66))))</f>
        <v>#REF!</v>
      </c>
    </row>
    <row r="59" spans="27:27" ht="12.75" customHeight="1" x14ac:dyDescent="0.35">
      <c r="AA59" s="4" t="e">
        <f>IF(AA9=17,"",IF(AA9=18,"",IF(AA9=19,"",AA67)))</f>
        <v>#REF!</v>
      </c>
    </row>
    <row r="60" spans="27:27" ht="12.75" customHeight="1" x14ac:dyDescent="0.35">
      <c r="AA60" s="4" t="e">
        <f>IF(AA10=16,"seize ",IF(AA10=17,"dix-sept ",IF(AA10=18,"dix-huit ",IF(AA10=19,"dix-neuf ",AA68))))</f>
        <v>#REF!</v>
      </c>
    </row>
    <row r="61" spans="27:27" ht="12.75" customHeight="1" x14ac:dyDescent="0.35">
      <c r="AA61" s="4" t="e">
        <f>IF(AA10=21,"et un ",IF(AA10=31,"et un ",IF(AA10=41,"et un ",IF(AA10=51,"et un ",IF(AA10=61,"et un ",AA69)))))</f>
        <v>#REF!</v>
      </c>
    </row>
    <row r="62" spans="27:27" ht="12.75" customHeight="1" x14ac:dyDescent="0.35">
      <c r="AA62" s="4" t="e">
        <f>IF(AA11=16,"seize ",IF(AA11=17,"dix-sept ",IF(AA11=18,"dix-huit ",IF(AA11=19,"dix-neuf ",AA70))))</f>
        <v>#REF!</v>
      </c>
    </row>
    <row r="63" spans="27:27" ht="12.75" customHeight="1" x14ac:dyDescent="0.35">
      <c r="AA63" s="4" t="e">
        <f>IF(AA11=21,"et un ",IF(AA11=31,"et un ",IF(AA11=41,"et un ",IF(AA11=51,"et un ",IF(AA11=61,"et un ",AA71)))))</f>
        <v>#REF!</v>
      </c>
    </row>
    <row r="64" spans="27:27" ht="12.75" customHeight="1" x14ac:dyDescent="0.35">
      <c r="AA64" s="4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35">
      <c r="AA65" s="4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35">
      <c r="AA66" s="4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35">
      <c r="AA67" s="4" t="e">
        <f>IF(AA9=21,"et un ",IF(AA9=31,"et un ",IF(AA9=41,"et un ",IF(AA9=51,"et un ",IF(AA9=61,"et un ",AA75)))))</f>
        <v>#REF!</v>
      </c>
    </row>
    <row r="68" spans="27:27" ht="12.75" customHeight="1" x14ac:dyDescent="0.35">
      <c r="AA68" s="4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35">
      <c r="AA69" s="4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35">
      <c r="AA70" s="4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35">
      <c r="AA71" s="4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35">
      <c r="AA72" s="4" t="e">
        <f>IF(AA7=76,"soixante-seize ",IF(AA7=77,"soixante-dix-sept ",IF(AA7=78,"soixante-dix-huit ",IF(AA7=79,"soixante-dix-neuf ",AA80))))</f>
        <v>#REF!</v>
      </c>
    </row>
    <row r="73" spans="27:27" ht="12.75" customHeight="1" x14ac:dyDescent="0.35">
      <c r="AA73" s="4" t="e">
        <f>IF(AA13=9,"",IF(AA14=6,"six ",IF(AA14=7,"sept ",IF(AA14=8,"huit ",IF(AA14=9,"neuf ",)))))</f>
        <v>#REF!</v>
      </c>
    </row>
    <row r="74" spans="27:27" ht="12.75" customHeight="1" x14ac:dyDescent="0.35">
      <c r="AA74" s="4" t="e">
        <f>IF(AA9=76,"soixante-seize ",IF(AA9=77,"soixante-dix-sept ",IF(AA9=78,"soixante-dix-huit ",IF(AA9=79,"soixante-dix-neuf ",AA81))))</f>
        <v>#REF!</v>
      </c>
    </row>
    <row r="75" spans="27:27" ht="12.75" customHeight="1" x14ac:dyDescent="0.35">
      <c r="AA75" s="4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35">
      <c r="AA76" s="4" t="e">
        <f>IF(AA10=76,"soixante-seize ",IF(AA10=77,"soixante-dix-sept ",IF(AA10=78,"soixante-dix-huit ",IF(AA10=79,"soixante-dix-neuf ",AA83))))</f>
        <v>#REF!</v>
      </c>
    </row>
    <row r="77" spans="27:27" ht="12.75" customHeight="1" x14ac:dyDescent="0.35">
      <c r="AA77" s="4" t="e">
        <f>IF(AA19=9,"",IF(AA20=6,"six ",IF(AA20=7,"sept ",IF(AA20=8,"huit ",IF(AA20=9,"neuf ",)))))</f>
        <v>#REF!</v>
      </c>
    </row>
    <row r="78" spans="27:27" ht="12.75" customHeight="1" x14ac:dyDescent="0.35">
      <c r="AA78" s="4" t="e">
        <f>IF(AA11=76,"soixante-seize ",IF(AA11=77,"soixante-dix-sept ",IF(AA11=78,"soixante-dix-huit ",IF(AA11=79,"soixante-dix-neuf ",AA84))))</f>
        <v>#REF!</v>
      </c>
    </row>
    <row r="79" spans="27:27" ht="12.75" customHeight="1" x14ac:dyDescent="0.35">
      <c r="AA79" s="4" t="e">
        <f>IF(AA21=9,"",IF(AA22=6,"six ",IF(AA22=7,"sept ",IF(AA22=8,"huit ",IF(AA22=9,"neuf ",)))))</f>
        <v>#REF!</v>
      </c>
    </row>
    <row r="80" spans="27:27" ht="12.75" customHeight="1" x14ac:dyDescent="0.35">
      <c r="AA80" s="4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35">
      <c r="AA81" s="4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35">
      <c r="AA82" s="4" t="e">
        <f>IF(AA16=9,"",IF(AA17=6,"six ",IF(AA17=7,"sept ",IF(AA17=8,"huit ",IF(AA17=9,"neuf ",)))))</f>
        <v>#REF!</v>
      </c>
    </row>
    <row r="83" spans="27:27" ht="12.75" customHeight="1" x14ac:dyDescent="0.35">
      <c r="AA83" s="4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35">
      <c r="AA84" s="4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35">
      <c r="AA85" s="4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35">
      <c r="AA86" s="4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35">
      <c r="AA87" s="4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35">
      <c r="AA88" s="4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35">
      <c r="AA89" s="4" t="e">
        <f>IF(AA13=2,"vingt ",IF(AA13=3,"trente ",IF(AA13=4,"quarante ",IF(AA13=5,"cinquante ",AA93))))</f>
        <v>#REF!</v>
      </c>
    </row>
    <row r="90" spans="27:27" ht="12.75" customHeight="1" x14ac:dyDescent="0.35">
      <c r="AA90" s="4" t="e">
        <f>IF(AA16=2,"vingt ",IF(AA16=3,"trente ",IF(AA16=4,"quarante ",IF(AA16=5,"cinquante ",AA94))))</f>
        <v>#REF!</v>
      </c>
    </row>
    <row r="91" spans="27:27" ht="12.75" customHeight="1" x14ac:dyDescent="0.35">
      <c r="AA91" s="4" t="e">
        <f>IF(AA19=2,"vingt ",IF(AA19=3,"trente ",IF(AA19=4,"quarante ",IF(AA19=5,"cinquante ",AA95))))</f>
        <v>#REF!</v>
      </c>
    </row>
    <row r="92" spans="27:27" ht="12.75" customHeight="1" x14ac:dyDescent="0.35">
      <c r="AA92" s="4" t="e">
        <f>IF(AA21=2,"vingt ",IF(AA21=3,"trente ",IF(AA21=4,"quarante ",IF(AA21=5,"cinquante ",AA96))))</f>
        <v>#REF!</v>
      </c>
    </row>
    <row r="93" spans="27:27" ht="12.75" customHeight="1" x14ac:dyDescent="0.35">
      <c r="AA93" s="4" t="e">
        <f>IF(AA13=6,"soixante ",IF(AA7=80,"quatre-vingts ",IF(AA13=8,"quatre-vingt-","")))</f>
        <v>#REF!</v>
      </c>
    </row>
    <row r="94" spans="27:27" ht="12.75" customHeight="1" x14ac:dyDescent="0.35">
      <c r="AA94" s="4" t="e">
        <f>IF(AA16=6,"soixante ",IF(AA9=80,"quatre-vingts ",IF(AA16=8,"quatre-vingt-","")))</f>
        <v>#REF!</v>
      </c>
    </row>
    <row r="95" spans="27:27" ht="12.75" customHeight="1" x14ac:dyDescent="0.35">
      <c r="AA95" s="4" t="e">
        <f>IF(AA19=6,"soixante ",IF(AA10=80,"quatre-vingts ",IF(AA19=8,"quatre-vingt-","")))</f>
        <v>#REF!</v>
      </c>
    </row>
    <row r="96" spans="27:27" ht="12.75" customHeight="1" x14ac:dyDescent="0.35">
      <c r="AA96" s="4" t="e">
        <f>IF(AA21=6,"soixante ",IF(AA11=80,"quatre-vingts ",IF(AA21=8,"quatre-vingt-","")))</f>
        <v>#REF!</v>
      </c>
    </row>
    <row r="97" spans="27:27" ht="12.75" customHeight="1" x14ac:dyDescent="0.35">
      <c r="AA97" s="4">
        <v>0</v>
      </c>
    </row>
    <row r="98" spans="27:27" ht="12.75" customHeight="1" x14ac:dyDescent="0.35">
      <c r="AA98" s="4" t="e">
        <f>(AA23&amp;AA24&amp;AA25&amp;AA26&amp;AA27&amp;AA28&amp;AA29&amp;AA30&amp;AA31&amp;AA32&amp;AA33&amp;AA34&amp;AA35&amp;AA36&amp;AA37&amp;AA38&amp;AA39&amp;AA40&amp;AA41)</f>
        <v>#REF!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4" t="s">
        <v>70</v>
      </c>
      <c r="B1" s="4" t="s">
        <v>71</v>
      </c>
    </row>
    <row r="2" spans="1:3" x14ac:dyDescent="0.35">
      <c r="A2" s="4" t="s">
        <v>72</v>
      </c>
      <c r="B2" s="4" t="s">
        <v>63</v>
      </c>
    </row>
    <row r="3" spans="1:3" x14ac:dyDescent="0.35">
      <c r="A3" s="4" t="s">
        <v>73</v>
      </c>
      <c r="B3" s="4">
        <v>1</v>
      </c>
    </row>
    <row r="4" spans="1:3" x14ac:dyDescent="0.35">
      <c r="A4" s="4" t="s">
        <v>74</v>
      </c>
      <c r="B4" s="4">
        <v>0</v>
      </c>
    </row>
    <row r="5" spans="1:3" x14ac:dyDescent="0.35">
      <c r="A5" s="4" t="s">
        <v>75</v>
      </c>
      <c r="B5" s="4">
        <v>0</v>
      </c>
    </row>
    <row r="6" spans="1:3" x14ac:dyDescent="0.35">
      <c r="A6" s="4" t="s">
        <v>76</v>
      </c>
      <c r="B6" s="4">
        <v>1</v>
      </c>
    </row>
    <row r="7" spans="1:3" x14ac:dyDescent="0.35">
      <c r="A7" s="4" t="s">
        <v>77</v>
      </c>
      <c r="B7" s="4">
        <v>1</v>
      </c>
    </row>
    <row r="8" spans="1:3" x14ac:dyDescent="0.35">
      <c r="A8" s="4" t="s">
        <v>78</v>
      </c>
      <c r="B8" s="4">
        <v>0</v>
      </c>
    </row>
    <row r="9" spans="1:3" x14ac:dyDescent="0.35">
      <c r="A9" s="4" t="s">
        <v>79</v>
      </c>
      <c r="B9" s="4">
        <v>0</v>
      </c>
    </row>
    <row r="10" spans="1:3" x14ac:dyDescent="0.35">
      <c r="A10" s="4" t="s">
        <v>80</v>
      </c>
      <c r="C10" s="4" t="s">
        <v>81</v>
      </c>
    </row>
    <row r="11" spans="1:3" x14ac:dyDescent="0.35">
      <c r="A11" s="4" t="s">
        <v>82</v>
      </c>
      <c r="B11" s="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</sheetPr>
  <dimension ref="A2:J28"/>
  <sheetViews>
    <sheetView showGridLines="0" workbookViewId="0">
      <selection activeCell="C4" sqref="C4:J4"/>
    </sheetView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2" spans="1:10" ht="12.75" customHeight="1" x14ac:dyDescent="0.35">
      <c r="B2" s="122" t="s">
        <v>83</v>
      </c>
      <c r="C2" s="122"/>
      <c r="D2" s="122"/>
      <c r="E2" s="122"/>
      <c r="F2" s="122"/>
      <c r="G2" s="122"/>
      <c r="H2" s="122"/>
      <c r="I2" s="122"/>
      <c r="J2" s="122"/>
    </row>
    <row r="4" spans="1:10" ht="12.75" customHeight="1" x14ac:dyDescent="0.35">
      <c r="A4" s="30" t="s">
        <v>37</v>
      </c>
      <c r="B4" s="29" t="s">
        <v>84</v>
      </c>
      <c r="C4" s="123"/>
      <c r="D4" s="123"/>
      <c r="E4" s="123"/>
      <c r="F4" s="123"/>
      <c r="G4" s="123"/>
      <c r="H4" s="123"/>
      <c r="I4" s="123"/>
      <c r="J4" s="123"/>
    </row>
    <row r="6" spans="1:10" ht="12.75" customHeight="1" x14ac:dyDescent="0.35">
      <c r="A6" s="30" t="s">
        <v>39</v>
      </c>
      <c r="B6" s="29" t="s">
        <v>85</v>
      </c>
      <c r="C6" s="123"/>
      <c r="D6" s="123"/>
      <c r="E6" s="123"/>
      <c r="F6" s="123"/>
      <c r="G6" s="123"/>
      <c r="H6" s="123"/>
      <c r="I6" s="123"/>
      <c r="J6" s="123"/>
    </row>
    <row r="8" spans="1:10" ht="12.75" customHeight="1" x14ac:dyDescent="0.35">
      <c r="A8" s="30" t="s">
        <v>49</v>
      </c>
      <c r="B8" s="29" t="s">
        <v>86</v>
      </c>
      <c r="C8" s="123"/>
      <c r="D8" s="123"/>
      <c r="E8" s="123"/>
      <c r="F8" s="123"/>
      <c r="G8" s="123"/>
      <c r="H8" s="123"/>
      <c r="I8" s="123"/>
      <c r="J8" s="123"/>
    </row>
    <row r="10" spans="1:10" ht="12.75" customHeight="1" x14ac:dyDescent="0.35">
      <c r="A10" s="30" t="s">
        <v>51</v>
      </c>
      <c r="B10" s="29" t="s">
        <v>87</v>
      </c>
      <c r="C10" s="124"/>
      <c r="D10" s="124"/>
      <c r="E10" s="124"/>
      <c r="F10" s="124"/>
      <c r="G10" s="124"/>
      <c r="H10" s="124"/>
      <c r="I10" s="124"/>
      <c r="J10" s="124"/>
    </row>
    <row r="12" spans="1:10" ht="12.75" customHeight="1" x14ac:dyDescent="0.35">
      <c r="A12" s="30" t="s">
        <v>41</v>
      </c>
      <c r="B12" s="29" t="s">
        <v>88</v>
      </c>
      <c r="C12" s="123"/>
      <c r="D12" s="123"/>
      <c r="E12" s="123"/>
      <c r="F12" s="123"/>
      <c r="G12" s="123"/>
      <c r="H12" s="123"/>
      <c r="I12" s="123"/>
      <c r="J12" s="123"/>
    </row>
    <row r="14" spans="1:10" ht="12.75" customHeight="1" x14ac:dyDescent="0.35">
      <c r="A14" s="30" t="s">
        <v>53</v>
      </c>
      <c r="B14" s="29" t="s">
        <v>89</v>
      </c>
      <c r="C14" s="123"/>
      <c r="D14" s="123"/>
      <c r="E14" s="123"/>
      <c r="F14" s="123"/>
      <c r="G14" s="123"/>
      <c r="H14" s="123"/>
      <c r="I14" s="123"/>
      <c r="J14" s="123"/>
    </row>
    <row r="16" spans="1:10" ht="12.75" customHeight="1" x14ac:dyDescent="0.35">
      <c r="A16" s="30" t="s">
        <v>55</v>
      </c>
      <c r="B16" s="29" t="s">
        <v>90</v>
      </c>
      <c r="C16" s="123"/>
      <c r="D16" s="123"/>
      <c r="E16" s="123"/>
      <c r="F16" s="123"/>
      <c r="G16" s="123"/>
      <c r="H16" s="123"/>
      <c r="I16" s="123"/>
      <c r="J16" s="123"/>
    </row>
    <row r="18" spans="1:10" ht="12.75" customHeight="1" x14ac:dyDescent="0.35">
      <c r="A18" s="30" t="s">
        <v>57</v>
      </c>
      <c r="B18" s="29" t="s">
        <v>91</v>
      </c>
      <c r="C18" s="125"/>
      <c r="D18" s="125"/>
      <c r="E18" s="125"/>
      <c r="F18" s="125"/>
      <c r="G18" s="125"/>
      <c r="H18" s="125"/>
      <c r="I18" s="125"/>
      <c r="J18" s="125"/>
    </row>
    <row r="20" spans="1:10" ht="12.75" customHeight="1" x14ac:dyDescent="0.35">
      <c r="A20" s="30" t="s">
        <v>92</v>
      </c>
      <c r="B20" s="29" t="s">
        <v>93</v>
      </c>
      <c r="C20" s="125"/>
      <c r="D20" s="125"/>
      <c r="E20" s="125"/>
      <c r="F20" s="125"/>
      <c r="G20" s="125"/>
      <c r="H20" s="125"/>
      <c r="I20" s="125"/>
      <c r="J20" s="125"/>
    </row>
    <row r="22" spans="1:10" ht="12.75" customHeight="1" x14ac:dyDescent="0.35">
      <c r="A22" s="30" t="s">
        <v>43</v>
      </c>
      <c r="B22" s="29" t="s">
        <v>94</v>
      </c>
      <c r="C22" s="125"/>
      <c r="D22" s="125"/>
      <c r="E22" s="125"/>
      <c r="F22" s="125"/>
      <c r="G22" s="125"/>
      <c r="H22" s="125"/>
      <c r="I22" s="125"/>
      <c r="J22" s="125"/>
    </row>
    <row r="24" spans="1:10" ht="12.75" customHeight="1" x14ac:dyDescent="0.35">
      <c r="A24" s="30" t="s">
        <v>45</v>
      </c>
      <c r="B24" s="29" t="s">
        <v>95</v>
      </c>
      <c r="C24" s="123"/>
      <c r="D24" s="123"/>
      <c r="E24" s="123"/>
      <c r="F24" s="123"/>
      <c r="G24" s="123"/>
      <c r="H24" s="123"/>
      <c r="I24" s="123"/>
      <c r="J24" s="123"/>
    </row>
    <row r="28" spans="1:10" ht="60" customHeight="1" x14ac:dyDescent="0.35">
      <c r="A28" s="30" t="s">
        <v>47</v>
      </c>
      <c r="B28" s="29" t="s">
        <v>96</v>
      </c>
      <c r="C28" s="123"/>
      <c r="D28" s="123"/>
      <c r="E28" s="123"/>
      <c r="F28" s="123"/>
      <c r="G28" s="123"/>
      <c r="H28" s="123"/>
      <c r="I28" s="123"/>
      <c r="J28" s="123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</sheetPr>
  <dimension ref="B2:F54"/>
  <sheetViews>
    <sheetView showGridLines="0" workbookViewId="0">
      <selection activeCell="B6" sqref="B6"/>
    </sheetView>
  </sheetViews>
  <sheetFormatPr baseColWidth="10" defaultColWidth="8.7265625" defaultRowHeight="12.75" customHeight="1" x14ac:dyDescent="0.35"/>
  <cols>
    <col min="1" max="1" width="11.453125" customWidth="1"/>
    <col min="2" max="2" width="68.1796875" customWidth="1"/>
    <col min="3" max="6" width="15.54296875" customWidth="1"/>
  </cols>
  <sheetData>
    <row r="2" spans="2:6" ht="16.25" customHeight="1" x14ac:dyDescent="0.35">
      <c r="B2" s="126" t="s">
        <v>97</v>
      </c>
      <c r="C2" s="126"/>
      <c r="D2" s="126"/>
      <c r="E2" s="126"/>
      <c r="F2" s="126"/>
    </row>
    <row r="4" spans="2:6" ht="12.75" customHeight="1" x14ac:dyDescent="0.35">
      <c r="B4" s="36" t="s">
        <v>98</v>
      </c>
      <c r="C4" s="36" t="s">
        <v>31</v>
      </c>
      <c r="D4" s="36" t="s">
        <v>99</v>
      </c>
      <c r="E4" s="36" t="s">
        <v>100</v>
      </c>
      <c r="F4" s="36" t="s">
        <v>101</v>
      </c>
    </row>
    <row r="6" spans="2:6" ht="12.75" customHeight="1" x14ac:dyDescent="0.35">
      <c r="B6" s="37"/>
      <c r="C6" s="38"/>
      <c r="D6" s="39"/>
      <c r="E6" s="40"/>
      <c r="F6" s="41" t="str">
        <f>IF(AND(E6= "",D6= ""), "", ROUND(ROUND(E6, 2) * ROUND(D6, 3), 2))</f>
        <v/>
      </c>
    </row>
    <row r="8" spans="2:6" ht="12.75" customHeight="1" x14ac:dyDescent="0.35">
      <c r="B8" s="37"/>
      <c r="C8" s="38"/>
      <c r="D8" s="39"/>
      <c r="E8" s="40"/>
      <c r="F8" s="41" t="str">
        <f>IF(AND(E8= "",D8= ""), "", ROUND(ROUND(E8, 2) * ROUND(D8, 3), 2))</f>
        <v/>
      </c>
    </row>
    <row r="10" spans="2:6" ht="12.75" customHeight="1" x14ac:dyDescent="0.35">
      <c r="B10" s="37"/>
      <c r="C10" s="38"/>
      <c r="D10" s="39"/>
      <c r="E10" s="40"/>
      <c r="F10" s="41" t="str">
        <f>IF(AND(E10= "",D10= ""), "", ROUND(ROUND(E10, 2) * ROUND(D10, 3), 2))</f>
        <v/>
      </c>
    </row>
    <row r="12" spans="2:6" ht="12.75" customHeight="1" x14ac:dyDescent="0.35">
      <c r="B12" s="37"/>
      <c r="C12" s="38"/>
      <c r="D12" s="39"/>
      <c r="E12" s="40"/>
      <c r="F12" s="41" t="str">
        <f>IF(AND(E12= "",D12= ""), "", ROUND(ROUND(E12, 2) * ROUND(D12, 3), 2))</f>
        <v/>
      </c>
    </row>
    <row r="14" spans="2:6" ht="12.75" customHeight="1" x14ac:dyDescent="0.35">
      <c r="B14" s="37"/>
      <c r="C14" s="38"/>
      <c r="D14" s="39"/>
      <c r="E14" s="40"/>
      <c r="F14" s="41" t="str">
        <f>IF(AND(E14= "",D14= ""), "", ROUND(ROUND(E14, 2) * ROUND(D14, 3), 2))</f>
        <v/>
      </c>
    </row>
    <row r="16" spans="2:6" ht="12.75" customHeight="1" x14ac:dyDescent="0.35">
      <c r="B16" s="37"/>
      <c r="C16" s="38"/>
      <c r="D16" s="39"/>
      <c r="E16" s="40"/>
      <c r="F16" s="41" t="str">
        <f>IF(AND(E16= "",D16= ""), "", ROUND(ROUND(E16, 2) * ROUND(D16, 3), 2))</f>
        <v/>
      </c>
    </row>
    <row r="18" spans="2:6" ht="12.75" customHeight="1" x14ac:dyDescent="0.35">
      <c r="B18" s="37"/>
      <c r="C18" s="38"/>
      <c r="D18" s="39"/>
      <c r="E18" s="40"/>
      <c r="F18" s="41" t="str">
        <f>IF(AND(E18= "",D18= ""), "", ROUND(ROUND(E18, 2) * ROUND(D18, 3), 2))</f>
        <v/>
      </c>
    </row>
    <row r="20" spans="2:6" ht="12.75" customHeight="1" x14ac:dyDescent="0.35">
      <c r="B20" s="37"/>
      <c r="C20" s="38"/>
      <c r="D20" s="39"/>
      <c r="E20" s="40"/>
      <c r="F20" s="41" t="str">
        <f>IF(AND(E20= "",D20= ""), "", ROUND(ROUND(E20, 2) * ROUND(D20, 3), 2))</f>
        <v/>
      </c>
    </row>
    <row r="22" spans="2:6" ht="12.75" customHeight="1" x14ac:dyDescent="0.35">
      <c r="B22" s="37"/>
      <c r="C22" s="38"/>
      <c r="D22" s="39"/>
      <c r="E22" s="40"/>
      <c r="F22" s="41" t="str">
        <f>IF(AND(E22= "",D22= ""), "", ROUND(ROUND(E22, 2) * ROUND(D22, 3), 2))</f>
        <v/>
      </c>
    </row>
    <row r="24" spans="2:6" ht="12.75" customHeight="1" x14ac:dyDescent="0.35">
      <c r="B24" s="37"/>
      <c r="C24" s="38"/>
      <c r="D24" s="39"/>
      <c r="E24" s="40"/>
      <c r="F24" s="41" t="str">
        <f>IF(AND(E24= "",D24= ""), "", ROUND(ROUND(E24, 2) * ROUND(D24, 3), 2))</f>
        <v/>
      </c>
    </row>
    <row r="26" spans="2:6" ht="12.75" customHeight="1" x14ac:dyDescent="0.35">
      <c r="B26" s="37"/>
      <c r="C26" s="38"/>
      <c r="D26" s="39"/>
      <c r="E26" s="40"/>
      <c r="F26" s="41" t="str">
        <f>IF(AND(E26= "",D26= ""), "", ROUND(ROUND(E26, 2) * ROUND(D26, 3), 2))</f>
        <v/>
      </c>
    </row>
    <row r="28" spans="2:6" ht="12.75" customHeight="1" x14ac:dyDescent="0.35">
      <c r="B28" s="37"/>
      <c r="C28" s="38"/>
      <c r="D28" s="39"/>
      <c r="E28" s="40"/>
      <c r="F28" s="41" t="str">
        <f>IF(AND(E28= "",D28= ""), "", ROUND(ROUND(E28, 2) * ROUND(D28, 3), 2))</f>
        <v/>
      </c>
    </row>
    <row r="30" spans="2:6" ht="12.75" customHeight="1" x14ac:dyDescent="0.35">
      <c r="B30" s="37"/>
      <c r="C30" s="38"/>
      <c r="D30" s="39"/>
      <c r="E30" s="40"/>
      <c r="F30" s="41" t="str">
        <f>IF(AND(E30= "",D30= ""), "", ROUND(ROUND(E30, 2) * ROUND(D30, 3), 2))</f>
        <v/>
      </c>
    </row>
    <row r="32" spans="2:6" ht="12.75" customHeight="1" x14ac:dyDescent="0.35">
      <c r="B32" s="37"/>
      <c r="C32" s="38"/>
      <c r="D32" s="39"/>
      <c r="E32" s="40"/>
      <c r="F32" s="41" t="str">
        <f>IF(AND(E32= "",D32= ""), "", ROUND(ROUND(E32, 2) * ROUND(D32, 3), 2))</f>
        <v/>
      </c>
    </row>
    <row r="34" spans="2:6" ht="12.75" customHeight="1" x14ac:dyDescent="0.35">
      <c r="B34" s="37"/>
      <c r="C34" s="38"/>
      <c r="D34" s="39"/>
      <c r="E34" s="40"/>
      <c r="F34" s="41" t="str">
        <f>IF(AND(E34= "",D34= ""), "", ROUND(ROUND(E34, 2) * ROUND(D34, 3), 2))</f>
        <v/>
      </c>
    </row>
    <row r="36" spans="2:6" ht="12.75" customHeight="1" x14ac:dyDescent="0.35">
      <c r="B36" s="37"/>
      <c r="C36" s="38"/>
      <c r="D36" s="39"/>
      <c r="E36" s="40"/>
      <c r="F36" s="41" t="str">
        <f>IF(AND(E36= "",D36= ""), "", ROUND(ROUND(E36, 2) * ROUND(D36, 3), 2))</f>
        <v/>
      </c>
    </row>
    <row r="38" spans="2:6" ht="12.75" customHeight="1" x14ac:dyDescent="0.35">
      <c r="B38" s="37"/>
      <c r="C38" s="38"/>
      <c r="D38" s="39"/>
      <c r="E38" s="40"/>
      <c r="F38" s="41" t="str">
        <f>IF(AND(E38= "",D38= ""), "", ROUND(ROUND(E38, 2) * ROUND(D38, 3), 2))</f>
        <v/>
      </c>
    </row>
    <row r="40" spans="2:6" ht="12.75" customHeight="1" x14ac:dyDescent="0.35">
      <c r="B40" s="37"/>
      <c r="C40" s="38"/>
      <c r="D40" s="39"/>
      <c r="E40" s="40"/>
      <c r="F40" s="41" t="str">
        <f>IF(AND(E40= "",D40= ""), "", ROUND(ROUND(E40, 2) * ROUND(D40, 3), 2))</f>
        <v/>
      </c>
    </row>
    <row r="42" spans="2:6" ht="12.75" customHeight="1" x14ac:dyDescent="0.35">
      <c r="B42" s="37"/>
      <c r="C42" s="38"/>
      <c r="D42" s="39"/>
      <c r="E42" s="40"/>
      <c r="F42" s="41" t="str">
        <f>IF(AND(E42= "",D42= ""), "", ROUND(ROUND(E42, 2) * ROUND(D42, 3), 2))</f>
        <v/>
      </c>
    </row>
    <row r="44" spans="2:6" ht="12.75" customHeight="1" x14ac:dyDescent="0.35">
      <c r="B44" s="37"/>
      <c r="C44" s="38"/>
      <c r="D44" s="39"/>
      <c r="E44" s="40"/>
      <c r="F44" s="41" t="str">
        <f>IF(AND(E44= "",D44= ""), "", ROUND(ROUND(E44, 2) * ROUND(D44, 3), 2))</f>
        <v/>
      </c>
    </row>
    <row r="46" spans="2:6" ht="12.75" customHeight="1" x14ac:dyDescent="0.35">
      <c r="B46" s="37"/>
      <c r="C46" s="38"/>
      <c r="D46" s="39"/>
      <c r="E46" s="40"/>
      <c r="F46" s="41" t="str">
        <f>IF(AND(E46= "",D46= ""), "", ROUND(ROUND(E46, 2) * ROUND(D46, 3), 2))</f>
        <v/>
      </c>
    </row>
    <row r="48" spans="2:6" ht="12.75" customHeight="1" x14ac:dyDescent="0.35">
      <c r="B48" s="37"/>
      <c r="C48" s="38"/>
      <c r="D48" s="39"/>
      <c r="E48" s="40"/>
      <c r="F48" s="41" t="str">
        <f>IF(AND(E48= "",D48= ""), "", ROUND(ROUND(E48, 2) * ROUND(D48, 3), 2))</f>
        <v/>
      </c>
    </row>
    <row r="50" spans="2:6" ht="12.75" customHeight="1" x14ac:dyDescent="0.35">
      <c r="B50" s="37"/>
      <c r="C50" s="38"/>
      <c r="D50" s="39"/>
      <c r="E50" s="40"/>
      <c r="F50" s="41" t="str">
        <f>IF(AND(E50= "",D50= ""), "", ROUND(ROUND(E50, 2) * ROUND(D50, 3), 2))</f>
        <v/>
      </c>
    </row>
    <row r="52" spans="2:6" ht="12.75" customHeight="1" x14ac:dyDescent="0.35">
      <c r="B52" s="37"/>
      <c r="C52" s="38"/>
      <c r="D52" s="39"/>
      <c r="E52" s="40"/>
      <c r="F52" s="41" t="str">
        <f>IF(AND(E52= "",D52= ""), "", ROUND(ROUND(E52, 2) * ROUND(D52, 3), 2))</f>
        <v/>
      </c>
    </row>
    <row r="54" spans="2:6" ht="12.75" customHeight="1" x14ac:dyDescent="0.35">
      <c r="B54" s="37"/>
      <c r="C54" s="38"/>
      <c r="D54" s="39"/>
      <c r="E54" s="40"/>
      <c r="F54" s="41" t="str">
        <f>IF(AND(E54= "",D54= ""), "", ROUND(ROUND(E54, 2) * ROUND(D54, 3), 2))</f>
        <v/>
      </c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DECHANET Facility</dc:creator>
  <cp:lastModifiedBy>DECHANET Facility</cp:lastModifiedBy>
  <dcterms:created xsi:type="dcterms:W3CDTF">2023-09-14T06:25:37Z</dcterms:created>
  <dcterms:modified xsi:type="dcterms:W3CDTF">2025-10-30T18:44:42Z</dcterms:modified>
</cp:coreProperties>
</file>